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rduren\Literatuur Academia\Borduurwerkers\"/>
    </mc:Choice>
  </mc:AlternateContent>
  <xr:revisionPtr revIDLastSave="0" documentId="13_ncr:1_{119834FF-C963-4825-A6DE-7E31A5607440}" xr6:coauthVersionLast="47" xr6:coauthVersionMax="47" xr10:uidLastSave="{00000000-0000-0000-0000-000000000000}"/>
  <bookViews>
    <workbookView xWindow="-120" yWindow="-120" windowWidth="29040" windowHeight="15720" xr2:uid="{93A1145C-9F37-4B85-AF7E-2D9E8E8DF9D6}"/>
  </bookViews>
  <sheets>
    <sheet name="Tabelle1" sheetId="1" r:id="rId1"/>
  </sheets>
  <definedNames>
    <definedName name="_xlnm._FilterDatabase" localSheetId="0" hidden="1">Tabelle1!$A$1:$Z$176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6" i="1" l="1"/>
  <c r="W141" i="1"/>
  <c r="W140" i="1"/>
  <c r="W123" i="1"/>
  <c r="W116" i="1"/>
  <c r="W114" i="1"/>
  <c r="W109" i="1"/>
  <c r="W93" i="1"/>
  <c r="W89" i="1"/>
  <c r="W88" i="1"/>
  <c r="W84" i="1"/>
  <c r="W79" i="1"/>
  <c r="W78" i="1"/>
  <c r="W66" i="1"/>
  <c r="W60" i="1"/>
  <c r="W59" i="1"/>
  <c r="W58" i="1"/>
  <c r="W46" i="1"/>
  <c r="W45" i="1"/>
  <c r="W44" i="1"/>
  <c r="W43" i="1"/>
  <c r="W41" i="1"/>
  <c r="W37" i="1"/>
  <c r="W29" i="1"/>
  <c r="W16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</calcChain>
</file>

<file path=xl/sharedStrings.xml><?xml version="1.0" encoding="utf-8"?>
<sst xmlns="http://schemas.openxmlformats.org/spreadsheetml/2006/main" count="622" uniqueCount="306">
  <si>
    <t>Name</t>
  </si>
  <si>
    <t>Surname</t>
  </si>
  <si>
    <t>20 gr.</t>
  </si>
  <si>
    <t>16 gr.</t>
  </si>
  <si>
    <t>14 gr.</t>
  </si>
  <si>
    <t>12 gr.</t>
  </si>
  <si>
    <t>Travelling money</t>
  </si>
  <si>
    <t>Food expenses</t>
  </si>
  <si>
    <t>Town</t>
  </si>
  <si>
    <t>Note</t>
  </si>
  <si>
    <t>Waleran</t>
  </si>
  <si>
    <t>Steeke</t>
  </si>
  <si>
    <t>Occupation</t>
  </si>
  <si>
    <t>embroiderer</t>
  </si>
  <si>
    <t>x</t>
  </si>
  <si>
    <t>Diederich</t>
  </si>
  <si>
    <t>Lent, van</t>
  </si>
  <si>
    <t>Jehan</t>
  </si>
  <si>
    <t>Bordin</t>
  </si>
  <si>
    <t xml:space="preserve"> </t>
  </si>
  <si>
    <t>Costin</t>
  </si>
  <si>
    <t>master embroiderer</t>
  </si>
  <si>
    <t>Pietre</t>
  </si>
  <si>
    <t>Hond, de</t>
  </si>
  <si>
    <t>18 gr.</t>
  </si>
  <si>
    <t>family relation</t>
  </si>
  <si>
    <t>sex</t>
  </si>
  <si>
    <t>m</t>
  </si>
  <si>
    <t>f</t>
  </si>
  <si>
    <t>wife of</t>
  </si>
  <si>
    <t>Anthoine</t>
  </si>
  <si>
    <t>d'Altre</t>
  </si>
  <si>
    <t>painter</t>
  </si>
  <si>
    <t>Varion</t>
  </si>
  <si>
    <t>Cornille</t>
  </si>
  <si>
    <t>Gille</t>
  </si>
  <si>
    <t>Cat, de</t>
  </si>
  <si>
    <t>Bertran</t>
  </si>
  <si>
    <t>Anghen, van</t>
  </si>
  <si>
    <t>Perrin</t>
  </si>
  <si>
    <t>Portingalois, de</t>
  </si>
  <si>
    <t>Diedrich</t>
  </si>
  <si>
    <t>Velde, van</t>
  </si>
  <si>
    <t>Berthelemeus</t>
  </si>
  <si>
    <t>Steneland</t>
  </si>
  <si>
    <t>Gautier</t>
  </si>
  <si>
    <t>Backre, le</t>
  </si>
  <si>
    <t>24 gr.</t>
  </si>
  <si>
    <t>Laurens</t>
  </si>
  <si>
    <t>d'Anvers</t>
  </si>
  <si>
    <t>Gilles</t>
  </si>
  <si>
    <t>Lesdoel, le</t>
  </si>
  <si>
    <t>Woultre</t>
  </si>
  <si>
    <t>Talp</t>
  </si>
  <si>
    <t>Jacques</t>
  </si>
  <si>
    <t>Janszone</t>
  </si>
  <si>
    <t>Franque</t>
  </si>
  <si>
    <t>Chapelle, de le</t>
  </si>
  <si>
    <t xml:space="preserve">Ernoul </t>
  </si>
  <si>
    <t>Wesemale, de</t>
  </si>
  <si>
    <t>Marguerite</t>
  </si>
  <si>
    <t>wife of Ernoul de Wesemale</t>
  </si>
  <si>
    <t>Alard</t>
  </si>
  <si>
    <t>Dam, du</t>
  </si>
  <si>
    <t>Katherine</t>
  </si>
  <si>
    <t>wife of Alard du Dam</t>
  </si>
  <si>
    <t>l'Escluze, de</t>
  </si>
  <si>
    <t>Simonszone</t>
  </si>
  <si>
    <t>Raymare</t>
  </si>
  <si>
    <t>Henry</t>
  </si>
  <si>
    <t>Flamenc, de</t>
  </si>
  <si>
    <t>salary goes up</t>
  </si>
  <si>
    <t>Thierry</t>
  </si>
  <si>
    <t>Voghelare</t>
  </si>
  <si>
    <t>Hennequin</t>
  </si>
  <si>
    <t>Paet</t>
  </si>
  <si>
    <t>Jaquet</t>
  </si>
  <si>
    <t>d'Utrecht</t>
  </si>
  <si>
    <t>Haquinet</t>
  </si>
  <si>
    <t>young varlet of Jaquet d'Utrecht</t>
  </si>
  <si>
    <t>Michelet</t>
  </si>
  <si>
    <t>Vaquerie, de le</t>
  </si>
  <si>
    <t>Colin</t>
  </si>
  <si>
    <t>Laignel</t>
  </si>
  <si>
    <t>Symon</t>
  </si>
  <si>
    <t>Fin, du</t>
  </si>
  <si>
    <t>36 gr.</t>
  </si>
  <si>
    <t>Pierre</t>
  </si>
  <si>
    <t>Zottene</t>
  </si>
  <si>
    <t>Josse</t>
  </si>
  <si>
    <t>Beque, va n der</t>
  </si>
  <si>
    <t>Beuds</t>
  </si>
  <si>
    <t>George</t>
  </si>
  <si>
    <t>Cornuaille</t>
  </si>
  <si>
    <t>Lende, van den</t>
  </si>
  <si>
    <t>Pieters</t>
  </si>
  <si>
    <t>Palmenare, de</t>
  </si>
  <si>
    <t>Robaut</t>
  </si>
  <si>
    <t>32 gr.</t>
  </si>
  <si>
    <t>Ghent</t>
  </si>
  <si>
    <t>worked through the night</t>
  </si>
  <si>
    <t>Simon</t>
  </si>
  <si>
    <t>Wouters</t>
  </si>
  <si>
    <t>Olivier</t>
  </si>
  <si>
    <t>Diinst, van der</t>
  </si>
  <si>
    <t>Ghelin</t>
  </si>
  <si>
    <t>Oost, van</t>
  </si>
  <si>
    <t>m?</t>
  </si>
  <si>
    <t>Gillequin</t>
  </si>
  <si>
    <t>Kerke, van der</t>
  </si>
  <si>
    <t>Lyzebette</t>
  </si>
  <si>
    <t>Peytins</t>
  </si>
  <si>
    <t>Everquin</t>
  </si>
  <si>
    <t>Gand, de</t>
  </si>
  <si>
    <t>Heyne</t>
  </si>
  <si>
    <t>Stok</t>
  </si>
  <si>
    <t>Lamquin</t>
  </si>
  <si>
    <t xml:space="preserve">Wouter </t>
  </si>
  <si>
    <t>Ghenin</t>
  </si>
  <si>
    <t>Munte, van</t>
  </si>
  <si>
    <t>worked 8 days, no price given</t>
  </si>
  <si>
    <t>Lamkin</t>
  </si>
  <si>
    <t>Vremde, de</t>
  </si>
  <si>
    <t>Maye</t>
  </si>
  <si>
    <t>Wille</t>
  </si>
  <si>
    <t>Lievin</t>
  </si>
  <si>
    <t>Bustail, van</t>
  </si>
  <si>
    <t>Scotelman</t>
  </si>
  <si>
    <t>Robert</t>
  </si>
  <si>
    <t>Houtem, van</t>
  </si>
  <si>
    <t>Jorine</t>
  </si>
  <si>
    <t>Sclers</t>
  </si>
  <si>
    <t>Jehenne</t>
  </si>
  <si>
    <t xml:space="preserve">Bere, van den </t>
  </si>
  <si>
    <t>Grote, de</t>
  </si>
  <si>
    <t>Brusbeque, van</t>
  </si>
  <si>
    <t>Daniel</t>
  </si>
  <si>
    <t>Mesch, van den</t>
  </si>
  <si>
    <t>Paredens</t>
  </si>
  <si>
    <t>6 gr.</t>
  </si>
  <si>
    <t>Lotart</t>
  </si>
  <si>
    <t>Quaille</t>
  </si>
  <si>
    <t>26 gr.</t>
  </si>
  <si>
    <t>Gossel</t>
  </si>
  <si>
    <t>Glasmakere, de</t>
  </si>
  <si>
    <t>Guillaume</t>
  </si>
  <si>
    <t>Lille, de</t>
  </si>
  <si>
    <t>varlet of</t>
  </si>
  <si>
    <t>Gillaume</t>
  </si>
  <si>
    <t>Vlaede</t>
  </si>
  <si>
    <t>France</t>
  </si>
  <si>
    <t>Prudhomme</t>
  </si>
  <si>
    <t>Absalon</t>
  </si>
  <si>
    <t xml:space="preserve">varlet  </t>
  </si>
  <si>
    <t>Zeebrouc, van</t>
  </si>
  <si>
    <t>Lillers, de</t>
  </si>
  <si>
    <t>As, van den</t>
  </si>
  <si>
    <t>Stael</t>
  </si>
  <si>
    <t>Serbrans</t>
  </si>
  <si>
    <t>Evrard</t>
  </si>
  <si>
    <t>Vredrix</t>
  </si>
  <si>
    <t>Valeys</t>
  </si>
  <si>
    <t>Ector</t>
  </si>
  <si>
    <t>Wolf, de</t>
  </si>
  <si>
    <t>Willequin</t>
  </si>
  <si>
    <t>Liose, de (Hose?)</t>
  </si>
  <si>
    <t>Godevart</t>
  </si>
  <si>
    <t>Taye</t>
  </si>
  <si>
    <t>Marcaris</t>
  </si>
  <si>
    <t>Pipembey</t>
  </si>
  <si>
    <t>Hamerecht</t>
  </si>
  <si>
    <t>Cruce, van den</t>
  </si>
  <si>
    <t>Vranque</t>
  </si>
  <si>
    <t xml:space="preserve">Val </t>
  </si>
  <si>
    <t>Stevenin</t>
  </si>
  <si>
    <t>Horecht, van den</t>
  </si>
  <si>
    <t>Stammuelne, van</t>
  </si>
  <si>
    <t>Ghemberghe, van</t>
  </si>
  <si>
    <t>helst, van</t>
  </si>
  <si>
    <t>Zegher</t>
  </si>
  <si>
    <t>Marselare, van</t>
  </si>
  <si>
    <t xml:space="preserve">Berthel </t>
  </si>
  <si>
    <t>Stammulne, van</t>
  </si>
  <si>
    <t>Heyde, van der</t>
  </si>
  <si>
    <t>Godevaert</t>
  </si>
  <si>
    <t>varelt of Godevaert van Stammuelne</t>
  </si>
  <si>
    <t>Hussen, van</t>
  </si>
  <si>
    <t>Volquart</t>
  </si>
  <si>
    <t>Watre, van den</t>
  </si>
  <si>
    <t>Wilem</t>
  </si>
  <si>
    <t>Sconhove, van</t>
  </si>
  <si>
    <t>Robin</t>
  </si>
  <si>
    <t>Hammen, van</t>
  </si>
  <si>
    <t>f?</t>
  </si>
  <si>
    <t>Hamen, van</t>
  </si>
  <si>
    <t>Valque</t>
  </si>
  <si>
    <t>Martin</t>
  </si>
  <si>
    <t>Damas</t>
  </si>
  <si>
    <t>Loys</t>
  </si>
  <si>
    <t>Sagnet</t>
  </si>
  <si>
    <t>Loykin</t>
  </si>
  <si>
    <t>Wanquart</t>
  </si>
  <si>
    <t>Clais</t>
  </si>
  <si>
    <t>Moer,de</t>
  </si>
  <si>
    <t>Prince</t>
  </si>
  <si>
    <t>Philllipot</t>
  </si>
  <si>
    <t>Lippin</t>
  </si>
  <si>
    <t>Trer, le</t>
  </si>
  <si>
    <t>Frequin</t>
  </si>
  <si>
    <t>17 gr.</t>
  </si>
  <si>
    <t>Didric</t>
  </si>
  <si>
    <t>Boulenois</t>
  </si>
  <si>
    <t>Plonc</t>
  </si>
  <si>
    <t>Yoncie</t>
  </si>
  <si>
    <t>Hevre</t>
  </si>
  <si>
    <t>27 gr.</t>
  </si>
  <si>
    <t xml:space="preserve">f </t>
  </si>
  <si>
    <t>Marie</t>
  </si>
  <si>
    <t>Jaquemin</t>
  </si>
  <si>
    <t>Villers, de</t>
  </si>
  <si>
    <t>Hollande, de</t>
  </si>
  <si>
    <t>Losqueman</t>
  </si>
  <si>
    <t>Jaques</t>
  </si>
  <si>
    <t>Scappe</t>
  </si>
  <si>
    <t>Rainquin</t>
  </si>
  <si>
    <t>Melse, de</t>
  </si>
  <si>
    <t>Vaulnare</t>
  </si>
  <si>
    <t>Stevart</t>
  </si>
  <si>
    <t>Tonghere, van</t>
  </si>
  <si>
    <t>Cringhe</t>
  </si>
  <si>
    <t>Gheerequin</t>
  </si>
  <si>
    <t>Brune, de</t>
  </si>
  <si>
    <t>?</t>
  </si>
  <si>
    <t>Maynart</t>
  </si>
  <si>
    <t>Henrexzone</t>
  </si>
  <si>
    <t>Guerard</t>
  </si>
  <si>
    <t>Vierendeel</t>
  </si>
  <si>
    <t>Richart</t>
  </si>
  <si>
    <t>Vranquezone</t>
  </si>
  <si>
    <t>Gillis</t>
  </si>
  <si>
    <t>Leeman</t>
  </si>
  <si>
    <t>Wagheniere</t>
  </si>
  <si>
    <t>Reinquin</t>
  </si>
  <si>
    <t>Rouc</t>
  </si>
  <si>
    <t xml:space="preserve">Diederic </t>
  </si>
  <si>
    <t>Vleuten, van</t>
  </si>
  <si>
    <t>Handezel, van</t>
  </si>
  <si>
    <t>Ghermeaul, van</t>
  </si>
  <si>
    <t>Roelant, van</t>
  </si>
  <si>
    <t>Joris</t>
  </si>
  <si>
    <t>Janssone</t>
  </si>
  <si>
    <t>Lizebette</t>
  </si>
  <si>
    <t>Waerne</t>
  </si>
  <si>
    <t>Varnoux</t>
  </si>
  <si>
    <t>Rompart</t>
  </si>
  <si>
    <t>Hayne</t>
  </si>
  <si>
    <t>Cossel</t>
  </si>
  <si>
    <t>11 gr.</t>
  </si>
  <si>
    <t>Brouxelles, de</t>
  </si>
  <si>
    <t>Gorche</t>
  </si>
  <si>
    <t>7 s.</t>
  </si>
  <si>
    <t>Bamere (Baniere)</t>
  </si>
  <si>
    <t>Houkin</t>
  </si>
  <si>
    <t>Mesleray, van</t>
  </si>
  <si>
    <t>Lennise</t>
  </si>
  <si>
    <t xml:space="preserve">Zotte </t>
  </si>
  <si>
    <t>Hecke, van den</t>
  </si>
  <si>
    <t>vraue</t>
  </si>
  <si>
    <t>Sbackers</t>
  </si>
  <si>
    <t>Roy, le</t>
  </si>
  <si>
    <t>Kercke, van der</t>
  </si>
  <si>
    <t>Ghierequin</t>
  </si>
  <si>
    <t>Hains</t>
  </si>
  <si>
    <t>Coustains</t>
  </si>
  <si>
    <t xml:space="preserve">Hains </t>
  </si>
  <si>
    <t>his varlet</t>
  </si>
  <si>
    <t>Willot</t>
  </si>
  <si>
    <t>Rossin</t>
  </si>
  <si>
    <t>Herman</t>
  </si>
  <si>
    <t>Pieterzone</t>
  </si>
  <si>
    <t>Henric</t>
  </si>
  <si>
    <t>Duchvraue, van den</t>
  </si>
  <si>
    <t>Ernoulet</t>
  </si>
  <si>
    <t>Lemlin</t>
  </si>
  <si>
    <t>Gulpin (Tukpin?)</t>
  </si>
  <si>
    <t>la femme</t>
  </si>
  <si>
    <t xml:space="preserve">Simon </t>
  </si>
  <si>
    <t>Catherine</t>
  </si>
  <si>
    <t>Meete, de</t>
  </si>
  <si>
    <t>Mellette</t>
  </si>
  <si>
    <t>Holland, de</t>
  </si>
  <si>
    <t>queux</t>
  </si>
  <si>
    <t>varlet de</t>
  </si>
  <si>
    <t>Aleys</t>
  </si>
  <si>
    <t>Felle</t>
  </si>
  <si>
    <t>Jacop</t>
  </si>
  <si>
    <t>Albrechs</t>
  </si>
  <si>
    <t>Willemzone</t>
  </si>
  <si>
    <t>Order on list</t>
  </si>
  <si>
    <t>Number of days worked</t>
  </si>
  <si>
    <t>Average salery per day</t>
  </si>
  <si>
    <t>7s</t>
  </si>
  <si>
    <t>Ghizel</t>
  </si>
  <si>
    <t>Bruges</t>
  </si>
  <si>
    <t>Rijssel</t>
  </si>
  <si>
    <t>Bruxelles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</si>
</sst>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0" borderId="1" xfId="0" applyNumberFormat="1" applyFont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BF254-95FD-4BDC-BA0F-D3C01770FACE}">
  <dimension ref="A1:Z177"/>
  <sheetViews>
    <sheetView tabSelected="1" workbookViewId="0">
      <pane ySplit="1" topLeftCell="A2" activePane="bottomLeft" state="frozen"/>
      <selection pane="bottomLeft" activeCell="D33" sqref="D33"/>
    </sheetView>
  </sheetViews>
  <sheetFormatPr baseColWidth="10" defaultRowHeight="15" x14ac:dyDescent="0.25"/>
  <cols>
    <col min="1" max="1" width="12" bestFit="1" customWidth="1"/>
    <col min="2" max="2" width="16.28515625" bestFit="1" customWidth="1"/>
    <col min="3" max="3" width="18.5703125" bestFit="1" customWidth="1"/>
    <col min="4" max="4" width="34" bestFit="1" customWidth="1"/>
    <col min="5" max="5" width="4" bestFit="1" customWidth="1"/>
    <col min="6" max="6" width="9.28515625" bestFit="1" customWidth="1"/>
    <col min="7" max="7" width="19" bestFit="1" customWidth="1"/>
    <col min="8" max="9" width="5.7109375" bestFit="1" customWidth="1"/>
    <col min="10" max="10" width="5.7109375" customWidth="1"/>
    <col min="11" max="14" width="5.7109375" bestFit="1" customWidth="1"/>
    <col min="15" max="15" width="5.7109375" customWidth="1"/>
    <col min="16" max="18" width="5.7109375" bestFit="1" customWidth="1"/>
    <col min="19" max="19" width="5.7109375" customWidth="1"/>
    <col min="20" max="20" width="4.7109375" bestFit="1" customWidth="1"/>
    <col min="21" max="21" width="4.7109375" customWidth="1"/>
    <col min="22" max="22" width="22.42578125" bestFit="1" customWidth="1"/>
    <col min="23" max="23" width="21.28515625" style="8" bestFit="1" customWidth="1"/>
    <col min="24" max="24" width="16.42578125" bestFit="1" customWidth="1"/>
    <col min="25" max="25" width="14.28515625" bestFit="1" customWidth="1"/>
    <col min="26" max="26" width="27.42578125" bestFit="1" customWidth="1"/>
  </cols>
  <sheetData>
    <row r="1" spans="1:26" x14ac:dyDescent="0.25">
      <c r="A1" s="5" t="s">
        <v>298</v>
      </c>
      <c r="B1" s="5" t="s">
        <v>0</v>
      </c>
      <c r="C1" s="5" t="s">
        <v>1</v>
      </c>
      <c r="D1" s="5" t="s">
        <v>25</v>
      </c>
      <c r="E1" s="5" t="s">
        <v>26</v>
      </c>
      <c r="F1" s="5" t="s">
        <v>8</v>
      </c>
      <c r="G1" s="5" t="s">
        <v>12</v>
      </c>
      <c r="H1" s="5" t="s">
        <v>86</v>
      </c>
      <c r="I1" s="5" t="s">
        <v>98</v>
      </c>
      <c r="J1" s="5" t="s">
        <v>215</v>
      </c>
      <c r="K1" s="5" t="s">
        <v>142</v>
      </c>
      <c r="L1" s="5" t="s">
        <v>47</v>
      </c>
      <c r="M1" s="5" t="s">
        <v>2</v>
      </c>
      <c r="N1" s="5" t="s">
        <v>24</v>
      </c>
      <c r="O1" s="5" t="s">
        <v>209</v>
      </c>
      <c r="P1" s="5" t="s">
        <v>3</v>
      </c>
      <c r="Q1" s="5" t="s">
        <v>4</v>
      </c>
      <c r="R1" s="5" t="s">
        <v>5</v>
      </c>
      <c r="S1" s="5" t="s">
        <v>257</v>
      </c>
      <c r="T1" s="5" t="s">
        <v>139</v>
      </c>
      <c r="U1" s="5" t="s">
        <v>260</v>
      </c>
      <c r="V1" s="5" t="s">
        <v>299</v>
      </c>
      <c r="W1" s="6" t="s">
        <v>300</v>
      </c>
      <c r="X1" s="5" t="s">
        <v>6</v>
      </c>
      <c r="Y1" s="5" t="s">
        <v>7</v>
      </c>
      <c r="Z1" s="5" t="s">
        <v>9</v>
      </c>
    </row>
    <row r="2" spans="1:26" x14ac:dyDescent="0.25">
      <c r="A2" s="2">
        <v>1</v>
      </c>
      <c r="B2" s="3" t="s">
        <v>10</v>
      </c>
      <c r="C2" s="3" t="s">
        <v>11</v>
      </c>
      <c r="D2" s="3"/>
      <c r="E2" s="3" t="s">
        <v>27</v>
      </c>
      <c r="F2" s="3"/>
      <c r="G2" s="3" t="s">
        <v>13</v>
      </c>
      <c r="H2" s="3"/>
      <c r="I2" s="3"/>
      <c r="J2" s="3"/>
      <c r="K2" s="3"/>
      <c r="L2" s="3"/>
      <c r="M2" s="3">
        <v>70</v>
      </c>
      <c r="N2" s="3"/>
      <c r="O2" s="3"/>
      <c r="P2" s="3"/>
      <c r="Q2" s="3"/>
      <c r="R2" s="3"/>
      <c r="S2" s="3"/>
      <c r="T2" s="3"/>
      <c r="U2" s="3"/>
      <c r="V2" s="2">
        <f>SUM(H2:U2)</f>
        <v>70</v>
      </c>
      <c r="W2" s="7">
        <v>20</v>
      </c>
      <c r="X2" s="3"/>
      <c r="Y2" s="3" t="s">
        <v>14</v>
      </c>
      <c r="Z2" s="3"/>
    </row>
    <row r="3" spans="1:26" ht="15.75" x14ac:dyDescent="0.25">
      <c r="A3" s="2">
        <v>2</v>
      </c>
      <c r="B3" s="4" t="s">
        <v>15</v>
      </c>
      <c r="C3" s="3" t="s">
        <v>16</v>
      </c>
      <c r="D3" s="3"/>
      <c r="E3" s="3" t="s">
        <v>27</v>
      </c>
      <c r="F3" s="3"/>
      <c r="G3" s="3" t="s">
        <v>13</v>
      </c>
      <c r="H3" s="3"/>
      <c r="I3" s="3"/>
      <c r="J3" s="3"/>
      <c r="K3" s="3"/>
      <c r="L3" s="3"/>
      <c r="M3" s="3">
        <v>69</v>
      </c>
      <c r="N3" s="3"/>
      <c r="O3" s="3"/>
      <c r="P3" s="3"/>
      <c r="Q3" s="3"/>
      <c r="R3" s="3"/>
      <c r="S3" s="3"/>
      <c r="T3" s="3"/>
      <c r="U3" s="3"/>
      <c r="V3" s="2">
        <f>SUM(H3:U3)</f>
        <v>69</v>
      </c>
      <c r="W3" s="7">
        <v>20</v>
      </c>
      <c r="X3" s="3"/>
      <c r="Y3" s="3" t="s">
        <v>19</v>
      </c>
      <c r="Z3" s="3"/>
    </row>
    <row r="4" spans="1:26" ht="15.75" x14ac:dyDescent="0.25">
      <c r="A4" s="2">
        <v>3</v>
      </c>
      <c r="B4" s="4" t="s">
        <v>17</v>
      </c>
      <c r="C4" s="3" t="s">
        <v>18</v>
      </c>
      <c r="D4" s="3"/>
      <c r="E4" s="3" t="s">
        <v>27</v>
      </c>
      <c r="F4" s="3"/>
      <c r="G4" s="3"/>
      <c r="H4" s="3"/>
      <c r="I4" s="3"/>
      <c r="J4" s="3"/>
      <c r="K4" s="3"/>
      <c r="L4" s="3"/>
      <c r="M4" s="3">
        <v>63</v>
      </c>
      <c r="N4" s="3"/>
      <c r="O4" s="3"/>
      <c r="P4" s="3"/>
      <c r="Q4" s="3"/>
      <c r="R4" s="3"/>
      <c r="S4" s="3"/>
      <c r="T4" s="3"/>
      <c r="U4" s="3"/>
      <c r="V4" s="2">
        <f>SUM(H4:U4)</f>
        <v>63</v>
      </c>
      <c r="W4" s="7">
        <v>20</v>
      </c>
      <c r="X4" s="3"/>
      <c r="Y4" s="3"/>
      <c r="Z4" s="3"/>
    </row>
    <row r="5" spans="1:26" ht="15.75" x14ac:dyDescent="0.25">
      <c r="A5" s="2">
        <v>4</v>
      </c>
      <c r="B5" s="4" t="s">
        <v>17</v>
      </c>
      <c r="C5" s="3" t="s">
        <v>20</v>
      </c>
      <c r="D5" s="3"/>
      <c r="E5" s="3" t="s">
        <v>27</v>
      </c>
      <c r="F5" s="3"/>
      <c r="G5" s="3" t="s">
        <v>21</v>
      </c>
      <c r="H5" s="3"/>
      <c r="I5" s="3"/>
      <c r="J5" s="3"/>
      <c r="K5" s="3"/>
      <c r="L5" s="3"/>
      <c r="M5" s="3">
        <v>72</v>
      </c>
      <c r="N5" s="3"/>
      <c r="O5" s="3"/>
      <c r="P5" s="3"/>
      <c r="Q5" s="3"/>
      <c r="R5" s="3"/>
      <c r="S5" s="3"/>
      <c r="T5" s="3"/>
      <c r="U5" s="3"/>
      <c r="V5" s="2">
        <f>SUM(H5:U5)</f>
        <v>72</v>
      </c>
      <c r="W5" s="7">
        <v>20</v>
      </c>
      <c r="X5" s="3"/>
      <c r="Y5" s="3"/>
      <c r="Z5" s="3"/>
    </row>
    <row r="6" spans="1:26" ht="15.75" x14ac:dyDescent="0.25">
      <c r="A6" s="2">
        <v>5</v>
      </c>
      <c r="B6" s="4" t="s">
        <v>22</v>
      </c>
      <c r="C6" s="3" t="s">
        <v>23</v>
      </c>
      <c r="D6" s="3"/>
      <c r="E6" s="3" t="s">
        <v>27</v>
      </c>
      <c r="F6" s="3" t="s">
        <v>303</v>
      </c>
      <c r="G6" s="3" t="s">
        <v>13</v>
      </c>
      <c r="H6" s="3"/>
      <c r="I6" s="3"/>
      <c r="J6" s="3"/>
      <c r="K6" s="3"/>
      <c r="L6" s="3"/>
      <c r="M6" s="3"/>
      <c r="N6" s="3">
        <v>69</v>
      </c>
      <c r="O6" s="3"/>
      <c r="P6" s="3"/>
      <c r="Q6" s="3"/>
      <c r="R6" s="3"/>
      <c r="S6" s="3"/>
      <c r="T6" s="3"/>
      <c r="U6" s="3"/>
      <c r="V6" s="2">
        <f>SUM(H6:U6)</f>
        <v>69</v>
      </c>
      <c r="W6" s="7">
        <v>18</v>
      </c>
      <c r="X6" s="3"/>
      <c r="Y6" s="3" t="s">
        <v>14</v>
      </c>
      <c r="Z6" s="3"/>
    </row>
    <row r="7" spans="1:26" ht="15.75" x14ac:dyDescent="0.25">
      <c r="A7" s="2">
        <v>6</v>
      </c>
      <c r="B7" s="4" t="s">
        <v>22</v>
      </c>
      <c r="C7" s="3" t="s">
        <v>23</v>
      </c>
      <c r="D7" s="3" t="s">
        <v>29</v>
      </c>
      <c r="E7" s="3" t="s">
        <v>28</v>
      </c>
      <c r="F7" s="3" t="s">
        <v>303</v>
      </c>
      <c r="G7" s="3"/>
      <c r="H7" s="3"/>
      <c r="I7" s="3"/>
      <c r="J7" s="3"/>
      <c r="K7" s="3"/>
      <c r="L7" s="3"/>
      <c r="M7" s="3"/>
      <c r="N7" s="3"/>
      <c r="O7" s="3"/>
      <c r="P7" s="3"/>
      <c r="Q7" s="3">
        <v>54</v>
      </c>
      <c r="R7" s="3"/>
      <c r="S7" s="3"/>
      <c r="T7" s="3"/>
      <c r="U7" s="3"/>
      <c r="V7" s="2">
        <f>SUM(H7:U7)</f>
        <v>54</v>
      </c>
      <c r="W7" s="7">
        <v>14</v>
      </c>
      <c r="X7" s="3"/>
      <c r="Y7" s="3"/>
      <c r="Z7" s="3"/>
    </row>
    <row r="8" spans="1:26" ht="15.75" x14ac:dyDescent="0.25">
      <c r="A8" s="2">
        <v>7</v>
      </c>
      <c r="B8" s="4" t="s">
        <v>30</v>
      </c>
      <c r="C8" s="3" t="s">
        <v>31</v>
      </c>
      <c r="D8" s="3"/>
      <c r="E8" s="3" t="s">
        <v>27</v>
      </c>
      <c r="F8" s="3"/>
      <c r="G8" s="3" t="s">
        <v>32</v>
      </c>
      <c r="H8" s="3"/>
      <c r="I8" s="3"/>
      <c r="J8" s="3"/>
      <c r="K8" s="3"/>
      <c r="L8" s="3"/>
      <c r="M8" s="3"/>
      <c r="N8" s="3">
        <v>45</v>
      </c>
      <c r="O8" s="3"/>
      <c r="P8" s="3"/>
      <c r="Q8" s="3"/>
      <c r="R8" s="3"/>
      <c r="S8" s="3"/>
      <c r="T8" s="3"/>
      <c r="U8" s="3"/>
      <c r="V8" s="2">
        <f>SUM(H8:U8)</f>
        <v>45</v>
      </c>
      <c r="W8" s="7">
        <v>18</v>
      </c>
      <c r="X8" s="3"/>
      <c r="Y8" s="3" t="s">
        <v>14</v>
      </c>
      <c r="Z8" s="3"/>
    </row>
    <row r="9" spans="1:26" ht="15.75" x14ac:dyDescent="0.25">
      <c r="A9" s="2">
        <v>8</v>
      </c>
      <c r="B9" s="4" t="s">
        <v>17</v>
      </c>
      <c r="C9" s="3" t="s">
        <v>33</v>
      </c>
      <c r="D9" s="3"/>
      <c r="E9" s="3" t="s">
        <v>27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67</v>
      </c>
      <c r="R9" s="3"/>
      <c r="S9" s="3"/>
      <c r="T9" s="3"/>
      <c r="U9" s="3"/>
      <c r="V9" s="2">
        <f>SUM(H9:U9)</f>
        <v>67</v>
      </c>
      <c r="W9" s="7">
        <v>14</v>
      </c>
      <c r="X9" s="3"/>
      <c r="Y9" s="3"/>
      <c r="Z9" s="3"/>
    </row>
    <row r="10" spans="1:26" ht="15.75" x14ac:dyDescent="0.25">
      <c r="A10" s="2">
        <v>9</v>
      </c>
      <c r="B10" s="4" t="s">
        <v>34</v>
      </c>
      <c r="C10" s="3"/>
      <c r="D10" s="3"/>
      <c r="E10" s="3" t="s">
        <v>27</v>
      </c>
      <c r="F10" s="3"/>
      <c r="G10" s="3"/>
      <c r="H10" s="3"/>
      <c r="I10" s="3"/>
      <c r="J10" s="3"/>
      <c r="K10" s="3"/>
      <c r="L10" s="3"/>
      <c r="M10" s="3">
        <v>70</v>
      </c>
      <c r="N10" s="3"/>
      <c r="O10" s="3"/>
      <c r="P10" s="3"/>
      <c r="Q10" s="3"/>
      <c r="R10" s="3"/>
      <c r="S10" s="3"/>
      <c r="T10" s="3"/>
      <c r="U10" s="3"/>
      <c r="V10" s="2">
        <f>SUM(H10:U10)</f>
        <v>70</v>
      </c>
      <c r="W10" s="7">
        <v>20</v>
      </c>
      <c r="X10" s="3"/>
      <c r="Y10" s="3"/>
      <c r="Z10" s="3"/>
    </row>
    <row r="11" spans="1:26" ht="15.75" x14ac:dyDescent="0.25">
      <c r="A11" s="2">
        <v>10</v>
      </c>
      <c r="B11" s="4" t="s">
        <v>35</v>
      </c>
      <c r="C11" s="3" t="s">
        <v>36</v>
      </c>
      <c r="D11" s="3"/>
      <c r="E11" s="3" t="s">
        <v>27</v>
      </c>
      <c r="F11" s="3"/>
      <c r="G11" s="3"/>
      <c r="H11" s="3"/>
      <c r="I11" s="3"/>
      <c r="J11" s="3"/>
      <c r="K11" s="3"/>
      <c r="L11" s="3"/>
      <c r="M11" s="3">
        <v>70</v>
      </c>
      <c r="N11" s="3"/>
      <c r="O11" s="3"/>
      <c r="P11" s="3"/>
      <c r="Q11" s="3"/>
      <c r="R11" s="3"/>
      <c r="S11" s="3"/>
      <c r="T11" s="3"/>
      <c r="U11" s="3"/>
      <c r="V11" s="2">
        <f>SUM(H11:U11)</f>
        <v>70</v>
      </c>
      <c r="W11" s="7">
        <v>20</v>
      </c>
      <c r="X11" s="3"/>
      <c r="Y11" s="3" t="s">
        <v>14</v>
      </c>
      <c r="Z11" s="3"/>
    </row>
    <row r="12" spans="1:26" ht="15.75" x14ac:dyDescent="0.25">
      <c r="A12" s="2">
        <v>11</v>
      </c>
      <c r="B12" s="4" t="s">
        <v>37</v>
      </c>
      <c r="C12" s="3" t="s">
        <v>38</v>
      </c>
      <c r="D12" s="3"/>
      <c r="E12" s="3" t="s">
        <v>27</v>
      </c>
      <c r="F12" s="3"/>
      <c r="G12" s="3"/>
      <c r="H12" s="3"/>
      <c r="I12" s="3"/>
      <c r="J12" s="3"/>
      <c r="K12" s="3"/>
      <c r="L12" s="3"/>
      <c r="M12" s="3">
        <v>69</v>
      </c>
      <c r="N12" s="3"/>
      <c r="O12" s="3"/>
      <c r="P12" s="3"/>
      <c r="Q12" s="3"/>
      <c r="R12" s="3"/>
      <c r="S12" s="3"/>
      <c r="T12" s="3"/>
      <c r="U12" s="3"/>
      <c r="V12" s="2">
        <f>SUM(H12:U12)</f>
        <v>69</v>
      </c>
      <c r="W12" s="7">
        <v>20</v>
      </c>
      <c r="X12" s="3"/>
      <c r="Y12" s="3"/>
      <c r="Z12" s="3"/>
    </row>
    <row r="13" spans="1:26" ht="15.75" x14ac:dyDescent="0.25">
      <c r="A13" s="2">
        <v>12</v>
      </c>
      <c r="B13" s="4" t="s">
        <v>39</v>
      </c>
      <c r="C13" s="3" t="s">
        <v>40</v>
      </c>
      <c r="D13" s="3"/>
      <c r="E13" s="3" t="s">
        <v>27</v>
      </c>
      <c r="F13" s="3"/>
      <c r="G13" s="3"/>
      <c r="H13" s="3"/>
      <c r="I13" s="3"/>
      <c r="J13" s="3"/>
      <c r="K13" s="3"/>
      <c r="L13" s="3"/>
      <c r="M13" s="3">
        <v>70</v>
      </c>
      <c r="N13" s="3"/>
      <c r="O13" s="3"/>
      <c r="P13" s="3"/>
      <c r="Q13" s="3"/>
      <c r="R13" s="3"/>
      <c r="S13" s="3"/>
      <c r="T13" s="3"/>
      <c r="U13" s="3"/>
      <c r="V13" s="2">
        <f>SUM(H13:U13)</f>
        <v>70</v>
      </c>
      <c r="W13" s="7">
        <v>20</v>
      </c>
      <c r="X13" s="3"/>
      <c r="Y13" s="3"/>
      <c r="Z13" s="3"/>
    </row>
    <row r="14" spans="1:26" ht="15.75" x14ac:dyDescent="0.25">
      <c r="A14" s="2">
        <v>13</v>
      </c>
      <c r="B14" s="4" t="s">
        <v>41</v>
      </c>
      <c r="C14" s="3" t="s">
        <v>42</v>
      </c>
      <c r="D14" s="3"/>
      <c r="E14" s="3" t="s">
        <v>27</v>
      </c>
      <c r="F14" s="3"/>
      <c r="G14" s="3"/>
      <c r="H14" s="3"/>
      <c r="I14" s="3"/>
      <c r="J14" s="3"/>
      <c r="K14" s="3"/>
      <c r="L14" s="3"/>
      <c r="M14" s="3">
        <v>66</v>
      </c>
      <c r="N14" s="3"/>
      <c r="O14" s="3"/>
      <c r="P14" s="3"/>
      <c r="Q14" s="3"/>
      <c r="R14" s="3"/>
      <c r="S14" s="3"/>
      <c r="T14" s="3"/>
      <c r="U14" s="3"/>
      <c r="V14" s="2">
        <f>SUM(H14:U14)</f>
        <v>66</v>
      </c>
      <c r="W14" s="7">
        <v>20</v>
      </c>
      <c r="X14" s="3"/>
      <c r="Y14" s="3"/>
      <c r="Z14" s="3"/>
    </row>
    <row r="15" spans="1:26" ht="15.75" x14ac:dyDescent="0.25">
      <c r="A15" s="2">
        <v>14</v>
      </c>
      <c r="B15" s="4" t="s">
        <v>43</v>
      </c>
      <c r="C15" s="3" t="s">
        <v>44</v>
      </c>
      <c r="D15" s="3"/>
      <c r="E15" s="3" t="s">
        <v>27</v>
      </c>
      <c r="F15" s="3"/>
      <c r="G15" s="3"/>
      <c r="H15" s="3"/>
      <c r="I15" s="3"/>
      <c r="J15" s="3"/>
      <c r="K15" s="3"/>
      <c r="L15" s="3"/>
      <c r="M15" s="3">
        <v>66</v>
      </c>
      <c r="N15" s="3"/>
      <c r="O15" s="3"/>
      <c r="P15" s="3"/>
      <c r="Q15" s="3"/>
      <c r="R15" s="3"/>
      <c r="S15" s="3"/>
      <c r="T15" s="3"/>
      <c r="U15" s="3"/>
      <c r="V15" s="2">
        <f>SUM(H15:U15)</f>
        <v>66</v>
      </c>
      <c r="W15" s="7">
        <v>20</v>
      </c>
      <c r="X15" s="3"/>
      <c r="Y15" s="3" t="s">
        <v>14</v>
      </c>
      <c r="Z15" s="3"/>
    </row>
    <row r="16" spans="1:26" ht="15.75" x14ac:dyDescent="0.25">
      <c r="A16" s="2">
        <v>15</v>
      </c>
      <c r="B16" s="4" t="s">
        <v>45</v>
      </c>
      <c r="C16" s="3" t="s">
        <v>46</v>
      </c>
      <c r="D16" s="3"/>
      <c r="E16" s="3" t="s">
        <v>27</v>
      </c>
      <c r="F16" s="3" t="s">
        <v>303</v>
      </c>
      <c r="G16" s="3" t="s">
        <v>13</v>
      </c>
      <c r="H16" s="3"/>
      <c r="I16" s="3"/>
      <c r="J16" s="3"/>
      <c r="K16" s="3"/>
      <c r="L16" s="3">
        <v>49</v>
      </c>
      <c r="M16" s="3">
        <v>17</v>
      </c>
      <c r="N16" s="3"/>
      <c r="O16" s="3"/>
      <c r="P16" s="3"/>
      <c r="Q16" s="3"/>
      <c r="R16" s="3"/>
      <c r="S16" s="3"/>
      <c r="T16" s="3"/>
      <c r="U16" s="3"/>
      <c r="V16" s="2">
        <f>SUM(H16:U16)</f>
        <v>66</v>
      </c>
      <c r="W16" s="7">
        <f>((49*24)+(17*20))/66</f>
        <v>22.969696969696969</v>
      </c>
      <c r="X16" s="3"/>
      <c r="Y16" s="3" t="s">
        <v>14</v>
      </c>
      <c r="Z16" s="3"/>
    </row>
    <row r="17" spans="1:26" ht="15.75" x14ac:dyDescent="0.25">
      <c r="A17" s="2">
        <v>16</v>
      </c>
      <c r="B17" s="4" t="s">
        <v>48</v>
      </c>
      <c r="C17" s="3" t="s">
        <v>49</v>
      </c>
      <c r="D17" s="3"/>
      <c r="E17" s="3" t="s">
        <v>27</v>
      </c>
      <c r="F17" s="3"/>
      <c r="G17" s="3"/>
      <c r="H17" s="3"/>
      <c r="I17" s="3"/>
      <c r="J17" s="3"/>
      <c r="K17" s="3"/>
      <c r="L17" s="3"/>
      <c r="M17" s="3">
        <v>69</v>
      </c>
      <c r="N17" s="3"/>
      <c r="O17" s="3"/>
      <c r="P17" s="3"/>
      <c r="Q17" s="3"/>
      <c r="R17" s="3"/>
      <c r="S17" s="3"/>
      <c r="T17" s="3"/>
      <c r="U17" s="3"/>
      <c r="V17" s="2">
        <f>SUM(H17:U17)</f>
        <v>69</v>
      </c>
      <c r="W17" s="7">
        <v>20</v>
      </c>
      <c r="X17" s="3"/>
      <c r="Y17" s="3"/>
      <c r="Z17" s="3"/>
    </row>
    <row r="18" spans="1:26" ht="15.75" x14ac:dyDescent="0.25">
      <c r="A18" s="2">
        <v>17</v>
      </c>
      <c r="B18" s="4" t="s">
        <v>50</v>
      </c>
      <c r="C18" s="3" t="s">
        <v>51</v>
      </c>
      <c r="D18" s="3" t="s">
        <v>19</v>
      </c>
      <c r="E18" s="3" t="s">
        <v>27</v>
      </c>
      <c r="F18" s="3"/>
      <c r="G18" s="3"/>
      <c r="H18" s="3"/>
      <c r="I18" s="3"/>
      <c r="J18" s="3"/>
      <c r="K18" s="3"/>
      <c r="L18" s="3"/>
      <c r="M18" s="3"/>
      <c r="N18" s="3">
        <v>40</v>
      </c>
      <c r="O18" s="3"/>
      <c r="P18" s="3"/>
      <c r="Q18" s="3"/>
      <c r="R18" s="3"/>
      <c r="S18" s="3"/>
      <c r="T18" s="3"/>
      <c r="U18" s="3"/>
      <c r="V18" s="2">
        <f>SUM(H18:U18)</f>
        <v>40</v>
      </c>
      <c r="W18" s="7">
        <v>18</v>
      </c>
      <c r="X18" s="3"/>
      <c r="Y18" s="3"/>
      <c r="Z18" s="3"/>
    </row>
    <row r="19" spans="1:26" ht="15.75" x14ac:dyDescent="0.25">
      <c r="A19" s="2">
        <v>18</v>
      </c>
      <c r="B19" s="4" t="s">
        <v>52</v>
      </c>
      <c r="C19" s="3" t="s">
        <v>53</v>
      </c>
      <c r="D19" s="3"/>
      <c r="E19" s="3" t="s">
        <v>27</v>
      </c>
      <c r="F19" s="3" t="s">
        <v>303</v>
      </c>
      <c r="G19" s="3" t="s">
        <v>13</v>
      </c>
      <c r="H19" s="3"/>
      <c r="I19" s="3"/>
      <c r="J19" s="3"/>
      <c r="K19" s="3"/>
      <c r="L19" s="3"/>
      <c r="M19" s="3">
        <v>67</v>
      </c>
      <c r="N19" s="3"/>
      <c r="O19" s="3"/>
      <c r="P19" s="3"/>
      <c r="Q19" s="3"/>
      <c r="R19" s="3"/>
      <c r="S19" s="3"/>
      <c r="T19" s="3"/>
      <c r="U19" s="3"/>
      <c r="V19" s="2">
        <f>SUM(H19:U19)</f>
        <v>67</v>
      </c>
      <c r="W19" s="7">
        <v>20</v>
      </c>
      <c r="X19" s="3"/>
      <c r="Y19" s="3" t="s">
        <v>14</v>
      </c>
      <c r="Z19" s="3"/>
    </row>
    <row r="20" spans="1:26" ht="15.75" x14ac:dyDescent="0.25">
      <c r="A20" s="2">
        <v>19</v>
      </c>
      <c r="B20" s="4" t="s">
        <v>54</v>
      </c>
      <c r="C20" s="3" t="s">
        <v>55</v>
      </c>
      <c r="D20" s="3"/>
      <c r="E20" s="3" t="s">
        <v>27</v>
      </c>
      <c r="F20" s="3"/>
      <c r="G20" s="3"/>
      <c r="H20" s="3"/>
      <c r="I20" s="3"/>
      <c r="J20" s="3"/>
      <c r="K20" s="3"/>
      <c r="L20" s="3"/>
      <c r="M20" s="3">
        <v>32</v>
      </c>
      <c r="N20" s="3"/>
      <c r="O20" s="3"/>
      <c r="P20" s="3"/>
      <c r="Q20" s="3"/>
      <c r="R20" s="3"/>
      <c r="S20" s="3"/>
      <c r="T20" s="3"/>
      <c r="U20" s="3"/>
      <c r="V20" s="2">
        <f>SUM(H20:U20)</f>
        <v>32</v>
      </c>
      <c r="W20" s="7">
        <v>20</v>
      </c>
      <c r="X20" s="3"/>
      <c r="Y20" s="3"/>
      <c r="Z20" s="3"/>
    </row>
    <row r="21" spans="1:26" ht="15.75" x14ac:dyDescent="0.25">
      <c r="A21" s="2">
        <v>20</v>
      </c>
      <c r="B21" s="4" t="s">
        <v>56</v>
      </c>
      <c r="C21" s="3" t="s">
        <v>57</v>
      </c>
      <c r="D21" s="3"/>
      <c r="E21" s="3" t="s">
        <v>27</v>
      </c>
      <c r="F21" s="3" t="s">
        <v>305</v>
      </c>
      <c r="G21" s="3" t="s">
        <v>13</v>
      </c>
      <c r="H21" s="3"/>
      <c r="I21" s="3"/>
      <c r="J21" s="3"/>
      <c r="K21" s="3"/>
      <c r="L21" s="3"/>
      <c r="M21" s="3"/>
      <c r="N21" s="3">
        <v>68</v>
      </c>
      <c r="O21" s="3"/>
      <c r="P21" s="3"/>
      <c r="Q21" s="3"/>
      <c r="R21" s="3"/>
      <c r="S21" s="3"/>
      <c r="T21" s="3"/>
      <c r="U21" s="3"/>
      <c r="V21" s="2">
        <f>SUM(H21:U21)</f>
        <v>68</v>
      </c>
      <c r="W21" s="7">
        <v>18</v>
      </c>
      <c r="X21" s="3"/>
      <c r="Y21" s="3" t="s">
        <v>14</v>
      </c>
      <c r="Z21" s="3"/>
    </row>
    <row r="22" spans="1:26" ht="15.75" x14ac:dyDescent="0.25">
      <c r="A22" s="2">
        <v>21</v>
      </c>
      <c r="B22" s="4" t="s">
        <v>58</v>
      </c>
      <c r="C22" s="3" t="s">
        <v>59</v>
      </c>
      <c r="D22" s="3"/>
      <c r="E22" s="3" t="s">
        <v>27</v>
      </c>
      <c r="F22" s="3"/>
      <c r="G22" s="3"/>
      <c r="H22" s="3"/>
      <c r="I22" s="3"/>
      <c r="J22" s="3"/>
      <c r="K22" s="3"/>
      <c r="L22" s="3"/>
      <c r="M22" s="3">
        <v>43</v>
      </c>
      <c r="N22" s="3"/>
      <c r="O22" s="3"/>
      <c r="P22" s="3"/>
      <c r="Q22" s="3"/>
      <c r="R22" s="3"/>
      <c r="S22" s="3"/>
      <c r="T22" s="3"/>
      <c r="U22" s="3"/>
      <c r="V22" s="2">
        <f>SUM(H22:U22)</f>
        <v>43</v>
      </c>
      <c r="W22" s="7">
        <v>20</v>
      </c>
      <c r="X22" s="3"/>
      <c r="Y22" s="3"/>
      <c r="Z22" s="3"/>
    </row>
    <row r="23" spans="1:26" ht="15.75" x14ac:dyDescent="0.25">
      <c r="A23" s="2">
        <v>22</v>
      </c>
      <c r="B23" s="4" t="s">
        <v>60</v>
      </c>
      <c r="C23" s="3"/>
      <c r="D23" s="3" t="s">
        <v>61</v>
      </c>
      <c r="E23" s="3" t="s">
        <v>28</v>
      </c>
      <c r="F23" s="3"/>
      <c r="G23" s="3"/>
      <c r="H23" s="3"/>
      <c r="I23" s="3"/>
      <c r="J23" s="3"/>
      <c r="K23" s="3"/>
      <c r="L23" s="3"/>
      <c r="M23" s="3">
        <v>43</v>
      </c>
      <c r="N23" s="3"/>
      <c r="O23" s="3"/>
      <c r="P23" s="3"/>
      <c r="Q23" s="3"/>
      <c r="R23" s="3"/>
      <c r="S23" s="3"/>
      <c r="T23" s="3"/>
      <c r="U23" s="3"/>
      <c r="V23" s="2">
        <f>SUM(H23:U23)</f>
        <v>43</v>
      </c>
      <c r="W23" s="7">
        <v>20</v>
      </c>
      <c r="X23" s="3"/>
      <c r="Y23" s="3"/>
      <c r="Z23" s="3"/>
    </row>
    <row r="24" spans="1:26" ht="15.75" x14ac:dyDescent="0.25">
      <c r="A24" s="2">
        <v>23</v>
      </c>
      <c r="B24" s="4" t="s">
        <v>62</v>
      </c>
      <c r="C24" s="3" t="s">
        <v>63</v>
      </c>
      <c r="D24" s="3"/>
      <c r="E24" s="3" t="s">
        <v>27</v>
      </c>
      <c r="F24" s="3"/>
      <c r="G24" s="3"/>
      <c r="H24" s="3"/>
      <c r="I24" s="3"/>
      <c r="J24" s="3"/>
      <c r="K24" s="3"/>
      <c r="L24" s="3"/>
      <c r="M24" s="3">
        <v>45</v>
      </c>
      <c r="N24" s="3"/>
      <c r="O24" s="3"/>
      <c r="P24" s="3"/>
      <c r="Q24" s="3"/>
      <c r="R24" s="3"/>
      <c r="S24" s="3"/>
      <c r="T24" s="3"/>
      <c r="U24" s="3"/>
      <c r="V24" s="2">
        <f>SUM(H24:U24)</f>
        <v>45</v>
      </c>
      <c r="W24" s="7">
        <v>20</v>
      </c>
      <c r="X24" s="3"/>
      <c r="Y24" s="3"/>
      <c r="Z24" s="3"/>
    </row>
    <row r="25" spans="1:26" ht="15.75" x14ac:dyDescent="0.25">
      <c r="A25" s="2">
        <v>24</v>
      </c>
      <c r="B25" s="4" t="s">
        <v>64</v>
      </c>
      <c r="C25" s="3"/>
      <c r="D25" s="3" t="s">
        <v>65</v>
      </c>
      <c r="E25" s="3" t="s">
        <v>28</v>
      </c>
      <c r="F25" s="3"/>
      <c r="G25" s="3"/>
      <c r="H25" s="3"/>
      <c r="I25" s="3"/>
      <c r="J25" s="3"/>
      <c r="K25" s="3"/>
      <c r="L25" s="3"/>
      <c r="M25" s="3">
        <v>43</v>
      </c>
      <c r="N25" s="3"/>
      <c r="O25" s="3"/>
      <c r="P25" s="3"/>
      <c r="Q25" s="3"/>
      <c r="R25" s="3"/>
      <c r="S25" s="3"/>
      <c r="T25" s="3"/>
      <c r="U25" s="3"/>
      <c r="V25" s="2">
        <f>SUM(H25:U25)</f>
        <v>43</v>
      </c>
      <c r="W25" s="7">
        <v>20</v>
      </c>
      <c r="X25" s="3"/>
      <c r="Y25" s="3"/>
      <c r="Z25" s="3"/>
    </row>
    <row r="26" spans="1:26" ht="15.75" x14ac:dyDescent="0.25">
      <c r="A26" s="2">
        <v>25</v>
      </c>
      <c r="B26" s="4" t="s">
        <v>22</v>
      </c>
      <c r="C26" s="3" t="s">
        <v>66</v>
      </c>
      <c r="D26" s="3"/>
      <c r="E26" s="3" t="s">
        <v>27</v>
      </c>
      <c r="F26" s="3"/>
      <c r="G26" s="3"/>
      <c r="H26" s="3"/>
      <c r="I26" s="3"/>
      <c r="J26" s="3"/>
      <c r="K26" s="3"/>
      <c r="L26" s="3"/>
      <c r="M26" s="3">
        <v>57</v>
      </c>
      <c r="N26" s="3"/>
      <c r="O26" s="3"/>
      <c r="P26" s="3"/>
      <c r="Q26" s="3"/>
      <c r="R26" s="3"/>
      <c r="S26" s="3"/>
      <c r="T26" s="3"/>
      <c r="U26" s="3"/>
      <c r="V26" s="2">
        <f>SUM(H26:U26)</f>
        <v>57</v>
      </c>
      <c r="W26" s="7">
        <v>20</v>
      </c>
      <c r="X26" s="3"/>
      <c r="Y26" s="3" t="s">
        <v>14</v>
      </c>
      <c r="Z26" s="3"/>
    </row>
    <row r="27" spans="1:26" ht="15.75" x14ac:dyDescent="0.25">
      <c r="A27" s="2">
        <v>26</v>
      </c>
      <c r="B27" s="4" t="s">
        <v>17</v>
      </c>
      <c r="C27" s="3" t="s">
        <v>67</v>
      </c>
      <c r="D27" s="3"/>
      <c r="E27" s="3" t="s">
        <v>27</v>
      </c>
      <c r="F27" s="3"/>
      <c r="G27" s="3"/>
      <c r="H27" s="3"/>
      <c r="I27" s="3"/>
      <c r="J27" s="3"/>
      <c r="K27" s="3"/>
      <c r="L27" s="3"/>
      <c r="M27" s="3">
        <v>23</v>
      </c>
      <c r="N27" s="3"/>
      <c r="O27" s="3"/>
      <c r="P27" s="3"/>
      <c r="Q27" s="3"/>
      <c r="R27" s="3"/>
      <c r="S27" s="3"/>
      <c r="T27" s="3"/>
      <c r="U27" s="3"/>
      <c r="V27" s="2">
        <f>SUM(H27:U27)</f>
        <v>23</v>
      </c>
      <c r="W27" s="7">
        <v>20</v>
      </c>
      <c r="X27" s="3"/>
      <c r="Y27" s="3"/>
      <c r="Z27" s="3"/>
    </row>
    <row r="28" spans="1:26" ht="15.75" x14ac:dyDescent="0.25">
      <c r="A28" s="2">
        <v>27</v>
      </c>
      <c r="B28" s="4" t="s">
        <v>68</v>
      </c>
      <c r="C28" s="3"/>
      <c r="D28" s="3"/>
      <c r="E28" s="3" t="s">
        <v>27</v>
      </c>
      <c r="F28" s="3"/>
      <c r="G28" s="3"/>
      <c r="H28" s="3"/>
      <c r="I28" s="3"/>
      <c r="J28" s="3"/>
      <c r="K28" s="3"/>
      <c r="L28" s="3"/>
      <c r="M28" s="3">
        <v>69</v>
      </c>
      <c r="N28" s="3"/>
      <c r="O28" s="3"/>
      <c r="P28" s="3"/>
      <c r="Q28" s="3"/>
      <c r="R28" s="3"/>
      <c r="S28" s="3"/>
      <c r="T28" s="3"/>
      <c r="U28" s="3"/>
      <c r="V28" s="2">
        <f>SUM(H28:U28)</f>
        <v>69</v>
      </c>
      <c r="W28" s="7">
        <v>20</v>
      </c>
      <c r="X28" s="3"/>
      <c r="Y28" s="3"/>
      <c r="Z28" s="3"/>
    </row>
    <row r="29" spans="1:26" ht="15.75" x14ac:dyDescent="0.25">
      <c r="A29" s="2">
        <v>28</v>
      </c>
      <c r="B29" s="4" t="s">
        <v>69</v>
      </c>
      <c r="C29" s="3" t="s">
        <v>70</v>
      </c>
      <c r="D29" s="3"/>
      <c r="E29" s="3" t="s">
        <v>27</v>
      </c>
      <c r="F29" s="3"/>
      <c r="G29" s="3"/>
      <c r="H29" s="3"/>
      <c r="I29" s="3"/>
      <c r="J29" s="3"/>
      <c r="K29" s="3"/>
      <c r="L29" s="3">
        <v>51</v>
      </c>
      <c r="M29" s="3">
        <v>19</v>
      </c>
      <c r="N29" s="3"/>
      <c r="O29" s="3"/>
      <c r="P29" s="3"/>
      <c r="Q29" s="3"/>
      <c r="R29" s="3"/>
      <c r="S29" s="3"/>
      <c r="T29" s="3"/>
      <c r="U29" s="3"/>
      <c r="V29" s="2">
        <f>SUM(H29:U29)</f>
        <v>70</v>
      </c>
      <c r="W29" s="7">
        <f>((51*24)+(19*20))/70</f>
        <v>22.914285714285715</v>
      </c>
      <c r="X29" s="3"/>
      <c r="Y29" s="3"/>
      <c r="Z29" s="3" t="s">
        <v>71</v>
      </c>
    </row>
    <row r="30" spans="1:26" ht="15.75" x14ac:dyDescent="0.25">
      <c r="A30" s="2">
        <v>29</v>
      </c>
      <c r="B30" s="4" t="s">
        <v>72</v>
      </c>
      <c r="C30" s="3" t="s">
        <v>73</v>
      </c>
      <c r="D30" s="3"/>
      <c r="E30" s="3" t="s">
        <v>27</v>
      </c>
      <c r="F30" s="3"/>
      <c r="G30" s="3"/>
      <c r="H30" s="3"/>
      <c r="I30" s="3"/>
      <c r="J30" s="3"/>
      <c r="K30" s="3"/>
      <c r="L30" s="3"/>
      <c r="M30" s="3">
        <v>32</v>
      </c>
      <c r="N30" s="3"/>
      <c r="O30" s="3"/>
      <c r="P30" s="3"/>
      <c r="Q30" s="3"/>
      <c r="R30" s="3"/>
      <c r="S30" s="3"/>
      <c r="T30" s="3"/>
      <c r="U30" s="3"/>
      <c r="V30" s="2">
        <f>SUM(H30:U30)</f>
        <v>32</v>
      </c>
      <c r="W30" s="7">
        <v>20</v>
      </c>
      <c r="X30" s="3"/>
      <c r="Y30" s="3"/>
      <c r="Z30" s="3"/>
    </row>
    <row r="31" spans="1:26" ht="15.75" x14ac:dyDescent="0.25">
      <c r="A31" s="2">
        <v>30</v>
      </c>
      <c r="B31" s="4" t="s">
        <v>74</v>
      </c>
      <c r="C31" s="3" t="s">
        <v>75</v>
      </c>
      <c r="D31" s="3"/>
      <c r="E31" s="3" t="s">
        <v>27</v>
      </c>
      <c r="F31" s="3"/>
      <c r="G31" s="3"/>
      <c r="H31" s="3"/>
      <c r="I31" s="3"/>
      <c r="J31" s="3"/>
      <c r="K31" s="3"/>
      <c r="L31" s="3"/>
      <c r="M31" s="3"/>
      <c r="N31" s="3">
        <v>36</v>
      </c>
      <c r="O31" s="3"/>
      <c r="P31" s="3"/>
      <c r="Q31" s="3"/>
      <c r="R31" s="3"/>
      <c r="S31" s="3"/>
      <c r="T31" s="3"/>
      <c r="U31" s="3"/>
      <c r="V31" s="2">
        <f>SUM(H31:U31)</f>
        <v>36</v>
      </c>
      <c r="W31" s="7">
        <v>18</v>
      </c>
      <c r="X31" s="3"/>
      <c r="Y31" s="3"/>
      <c r="Z31" s="3"/>
    </row>
    <row r="32" spans="1:26" ht="15.75" x14ac:dyDescent="0.25">
      <c r="A32" s="2">
        <v>31</v>
      </c>
      <c r="B32" s="4" t="s">
        <v>76</v>
      </c>
      <c r="C32" s="3" t="s">
        <v>77</v>
      </c>
      <c r="D32" s="3"/>
      <c r="E32" s="3" t="s">
        <v>27</v>
      </c>
      <c r="F32" s="3"/>
      <c r="G32" s="3"/>
      <c r="H32" s="3"/>
      <c r="I32" s="3"/>
      <c r="J32" s="3"/>
      <c r="K32" s="3"/>
      <c r="L32" s="3"/>
      <c r="M32" s="3">
        <v>58</v>
      </c>
      <c r="N32" s="3"/>
      <c r="O32" s="3"/>
      <c r="P32" s="3"/>
      <c r="Q32" s="3"/>
      <c r="R32" s="3"/>
      <c r="S32" s="3"/>
      <c r="T32" s="3"/>
      <c r="U32" s="3"/>
      <c r="V32" s="2">
        <f>SUM(H32:U32)</f>
        <v>58</v>
      </c>
      <c r="W32" s="7">
        <v>20</v>
      </c>
      <c r="X32" s="3"/>
      <c r="Y32" s="3" t="s">
        <v>14</v>
      </c>
      <c r="Z32" s="3"/>
    </row>
    <row r="33" spans="1:26" ht="15.75" x14ac:dyDescent="0.25">
      <c r="A33" s="2">
        <v>32</v>
      </c>
      <c r="B33" s="4" t="s">
        <v>76</v>
      </c>
      <c r="C33" s="3" t="s">
        <v>77</v>
      </c>
      <c r="D33" s="3" t="s">
        <v>29</v>
      </c>
      <c r="E33" s="3" t="s">
        <v>28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47</v>
      </c>
      <c r="Q33" s="3"/>
      <c r="R33" s="3"/>
      <c r="S33" s="3"/>
      <c r="T33" s="3"/>
      <c r="U33" s="3"/>
      <c r="V33" s="2">
        <f>SUM(H33:U33)</f>
        <v>47</v>
      </c>
      <c r="W33" s="7">
        <v>16</v>
      </c>
      <c r="X33" s="3"/>
      <c r="Y33" s="3"/>
      <c r="Z33" s="3"/>
    </row>
    <row r="34" spans="1:26" ht="15.75" x14ac:dyDescent="0.25">
      <c r="A34" s="2">
        <v>33</v>
      </c>
      <c r="B34" s="4" t="s">
        <v>78</v>
      </c>
      <c r="C34" s="3"/>
      <c r="D34" s="3" t="s">
        <v>79</v>
      </c>
      <c r="E34" s="3" t="s">
        <v>27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49</v>
      </c>
      <c r="R34" s="3"/>
      <c r="S34" s="3"/>
      <c r="T34" s="3"/>
      <c r="U34" s="3"/>
      <c r="V34" s="2">
        <f>SUM(H34:U34)</f>
        <v>49</v>
      </c>
      <c r="W34" s="7">
        <v>14</v>
      </c>
      <c r="X34" s="3"/>
      <c r="Y34" s="3"/>
      <c r="Z34" s="3"/>
    </row>
    <row r="35" spans="1:26" ht="15.75" x14ac:dyDescent="0.25">
      <c r="A35" s="2">
        <v>34</v>
      </c>
      <c r="B35" s="4" t="s">
        <v>80</v>
      </c>
      <c r="C35" s="3" t="s">
        <v>81</v>
      </c>
      <c r="D35" s="3"/>
      <c r="E35" s="3" t="s">
        <v>27</v>
      </c>
      <c r="F35" s="3"/>
      <c r="G35" s="3"/>
      <c r="H35" s="3"/>
      <c r="I35" s="3"/>
      <c r="J35" s="3"/>
      <c r="K35" s="3"/>
      <c r="L35" s="3"/>
      <c r="M35" s="3"/>
      <c r="N35" s="3">
        <v>44</v>
      </c>
      <c r="O35" s="3"/>
      <c r="P35" s="3"/>
      <c r="Q35" s="3"/>
      <c r="R35" s="3"/>
      <c r="S35" s="3"/>
      <c r="T35" s="3"/>
      <c r="U35" s="3"/>
      <c r="V35" s="2">
        <f>SUM(H35:U35)</f>
        <v>44</v>
      </c>
      <c r="W35" s="7">
        <v>18</v>
      </c>
      <c r="X35" s="3"/>
      <c r="Y35" s="3"/>
      <c r="Z35" s="3"/>
    </row>
    <row r="36" spans="1:26" ht="15.75" x14ac:dyDescent="0.25">
      <c r="A36" s="2">
        <v>35</v>
      </c>
      <c r="B36" s="4" t="s">
        <v>82</v>
      </c>
      <c r="C36" s="3" t="s">
        <v>83</v>
      </c>
      <c r="D36" s="3"/>
      <c r="E36" s="3" t="s">
        <v>27</v>
      </c>
      <c r="F36" s="3"/>
      <c r="G36" s="3"/>
      <c r="H36" s="3"/>
      <c r="I36" s="3"/>
      <c r="J36" s="3"/>
      <c r="K36" s="3"/>
      <c r="L36" s="3"/>
      <c r="M36" s="3"/>
      <c r="N36" s="3">
        <v>71</v>
      </c>
      <c r="O36" s="3"/>
      <c r="P36" s="3"/>
      <c r="Q36" s="3"/>
      <c r="R36" s="3"/>
      <c r="S36" s="3"/>
      <c r="T36" s="3"/>
      <c r="U36" s="3"/>
      <c r="V36" s="2">
        <f>SUM(H36:U36)</f>
        <v>71</v>
      </c>
      <c r="W36" s="7">
        <v>18</v>
      </c>
      <c r="X36" s="3"/>
      <c r="Y36" s="3"/>
      <c r="Z36" s="3"/>
    </row>
    <row r="37" spans="1:26" ht="15.75" x14ac:dyDescent="0.25">
      <c r="A37" s="2">
        <v>36</v>
      </c>
      <c r="B37" s="4" t="s">
        <v>84</v>
      </c>
      <c r="C37" s="3" t="s">
        <v>85</v>
      </c>
      <c r="D37" s="3"/>
      <c r="E37" s="3" t="s">
        <v>27</v>
      </c>
      <c r="F37" s="3"/>
      <c r="G37" s="3" t="s">
        <v>21</v>
      </c>
      <c r="H37" s="3">
        <v>6</v>
      </c>
      <c r="I37" s="3"/>
      <c r="J37" s="3"/>
      <c r="K37" s="3"/>
      <c r="L37" s="3"/>
      <c r="M37" s="3">
        <v>5</v>
      </c>
      <c r="N37" s="3"/>
      <c r="O37" s="3"/>
      <c r="P37" s="3"/>
      <c r="Q37" s="3"/>
      <c r="R37" s="3"/>
      <c r="S37" s="3"/>
      <c r="T37" s="3"/>
      <c r="U37" s="3"/>
      <c r="V37" s="2">
        <f>SUM(H37:U37)</f>
        <v>11</v>
      </c>
      <c r="W37" s="7">
        <f>((6*36)+(5*20))/11</f>
        <v>28.727272727272727</v>
      </c>
      <c r="X37" s="3"/>
      <c r="Y37" s="3"/>
      <c r="Z37" s="3"/>
    </row>
    <row r="38" spans="1:26" ht="15.75" x14ac:dyDescent="0.25">
      <c r="A38" s="2">
        <v>37</v>
      </c>
      <c r="B38" s="4" t="s">
        <v>87</v>
      </c>
      <c r="C38" s="3" t="s">
        <v>88</v>
      </c>
      <c r="D38" s="3"/>
      <c r="E38" s="3" t="s">
        <v>27</v>
      </c>
      <c r="F38" s="3"/>
      <c r="G38" s="3"/>
      <c r="H38" s="3">
        <v>10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>
        <f>SUM(H38:U38)</f>
        <v>10</v>
      </c>
      <c r="W38" s="7">
        <v>36</v>
      </c>
      <c r="X38" s="3"/>
      <c r="Y38" s="3"/>
      <c r="Z38" s="3"/>
    </row>
    <row r="39" spans="1:26" ht="15.75" x14ac:dyDescent="0.25">
      <c r="A39" s="2">
        <v>38</v>
      </c>
      <c r="B39" s="4" t="s">
        <v>89</v>
      </c>
      <c r="C39" s="3" t="s">
        <v>90</v>
      </c>
      <c r="D39" s="3"/>
      <c r="E39" s="3" t="s">
        <v>27</v>
      </c>
      <c r="F39" s="3"/>
      <c r="G39" s="3"/>
      <c r="H39" s="3">
        <v>10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>
        <f>SUM(H39:U39)</f>
        <v>10</v>
      </c>
      <c r="W39" s="7">
        <v>36</v>
      </c>
      <c r="X39" s="3"/>
      <c r="Y39" s="3"/>
      <c r="Z39" s="3"/>
    </row>
    <row r="40" spans="1:26" ht="15.75" x14ac:dyDescent="0.25">
      <c r="A40" s="2">
        <v>39</v>
      </c>
      <c r="B40" s="4" t="s">
        <v>50</v>
      </c>
      <c r="C40" s="3" t="s">
        <v>91</v>
      </c>
      <c r="D40" s="3"/>
      <c r="E40" s="3" t="s">
        <v>27</v>
      </c>
      <c r="F40" s="3"/>
      <c r="G40" s="3"/>
      <c r="H40" s="3">
        <v>10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>
        <f>SUM(H40:U40)</f>
        <v>10</v>
      </c>
      <c r="W40" s="7">
        <v>36</v>
      </c>
      <c r="X40" s="3"/>
      <c r="Y40" s="3"/>
      <c r="Z40" s="3"/>
    </row>
    <row r="41" spans="1:26" ht="15.75" x14ac:dyDescent="0.25">
      <c r="A41" s="2">
        <v>40</v>
      </c>
      <c r="B41" s="4" t="s">
        <v>92</v>
      </c>
      <c r="C41" s="3" t="s">
        <v>93</v>
      </c>
      <c r="D41" s="3" t="s">
        <v>19</v>
      </c>
      <c r="E41" s="3" t="s">
        <v>27</v>
      </c>
      <c r="F41" s="3" t="s">
        <v>303</v>
      </c>
      <c r="G41" s="3" t="s">
        <v>13</v>
      </c>
      <c r="H41" s="3">
        <v>10</v>
      </c>
      <c r="I41" s="3"/>
      <c r="J41" s="3"/>
      <c r="K41" s="3"/>
      <c r="L41" s="3">
        <v>6</v>
      </c>
      <c r="M41" s="3"/>
      <c r="N41" s="3"/>
      <c r="O41" s="3"/>
      <c r="P41" s="3"/>
      <c r="Q41" s="3"/>
      <c r="R41" s="3"/>
      <c r="S41" s="3"/>
      <c r="T41" s="3"/>
      <c r="U41" s="3"/>
      <c r="V41" s="2">
        <f>SUM(H41:U41)</f>
        <v>16</v>
      </c>
      <c r="W41" s="7">
        <f>((10*36)+(6*24))/16</f>
        <v>31.5</v>
      </c>
      <c r="X41" s="3"/>
      <c r="Y41" s="3"/>
      <c r="Z41" s="3"/>
    </row>
    <row r="42" spans="1:26" ht="15.75" x14ac:dyDescent="0.25">
      <c r="A42" s="2">
        <v>41</v>
      </c>
      <c r="B42" s="4" t="s">
        <v>92</v>
      </c>
      <c r="C42" s="3" t="s">
        <v>94</v>
      </c>
      <c r="D42" s="3"/>
      <c r="E42" s="3" t="s">
        <v>27</v>
      </c>
      <c r="F42" s="3" t="s">
        <v>303</v>
      </c>
      <c r="G42" s="3" t="s">
        <v>13</v>
      </c>
      <c r="H42" s="3">
        <v>11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>
        <f>SUM(H42:U42)</f>
        <v>11</v>
      </c>
      <c r="W42" s="7">
        <v>36</v>
      </c>
      <c r="X42" s="3"/>
      <c r="Y42" s="3"/>
      <c r="Z42" s="3"/>
    </row>
    <row r="43" spans="1:26" ht="15.75" x14ac:dyDescent="0.25">
      <c r="A43" s="2">
        <v>42</v>
      </c>
      <c r="B43" s="4" t="s">
        <v>17</v>
      </c>
      <c r="C43" s="3" t="s">
        <v>95</v>
      </c>
      <c r="D43" s="3"/>
      <c r="E43" s="3" t="s">
        <v>27</v>
      </c>
      <c r="F43" s="3"/>
      <c r="G43" s="3"/>
      <c r="H43" s="3">
        <v>9</v>
      </c>
      <c r="I43" s="3"/>
      <c r="J43" s="3"/>
      <c r="K43" s="3"/>
      <c r="L43" s="3">
        <v>11</v>
      </c>
      <c r="M43" s="3">
        <v>34</v>
      </c>
      <c r="N43" s="3"/>
      <c r="O43" s="3"/>
      <c r="P43" s="3"/>
      <c r="Q43" s="3"/>
      <c r="R43" s="3"/>
      <c r="S43" s="3"/>
      <c r="T43" s="3"/>
      <c r="U43" s="3"/>
      <c r="V43" s="2">
        <f>SUM(H43:U43)</f>
        <v>54</v>
      </c>
      <c r="W43" s="7">
        <f>((9*36)+(11*24)+(34*20))/54</f>
        <v>23.481481481481481</v>
      </c>
      <c r="X43" s="3"/>
      <c r="Y43" s="3"/>
      <c r="Z43" s="3"/>
    </row>
    <row r="44" spans="1:26" ht="15.75" x14ac:dyDescent="0.25">
      <c r="A44" s="2">
        <v>43</v>
      </c>
      <c r="B44" s="4" t="s">
        <v>17</v>
      </c>
      <c r="C44" s="3" t="s">
        <v>96</v>
      </c>
      <c r="D44" s="3"/>
      <c r="E44" s="3" t="s">
        <v>27</v>
      </c>
      <c r="F44" s="3"/>
      <c r="G44" s="3"/>
      <c r="H44" s="3">
        <v>11</v>
      </c>
      <c r="I44" s="3"/>
      <c r="J44" s="3"/>
      <c r="K44" s="3"/>
      <c r="L44" s="3">
        <v>11</v>
      </c>
      <c r="M44" s="3">
        <v>7</v>
      </c>
      <c r="N44" s="3"/>
      <c r="O44" s="3"/>
      <c r="P44" s="3"/>
      <c r="Q44" s="3"/>
      <c r="R44" s="3"/>
      <c r="S44" s="3"/>
      <c r="T44" s="3"/>
      <c r="U44" s="3"/>
      <c r="V44" s="2">
        <f>SUM(H44:U44)</f>
        <v>29</v>
      </c>
      <c r="W44" s="7">
        <f>((11*36)+(11*24)+(7*20))/29</f>
        <v>27.586206896551722</v>
      </c>
      <c r="X44" s="3"/>
      <c r="Y44" s="3"/>
      <c r="Z44" s="3"/>
    </row>
    <row r="45" spans="1:26" ht="15.75" x14ac:dyDescent="0.25">
      <c r="A45" s="2">
        <v>44</v>
      </c>
      <c r="B45" s="4" t="s">
        <v>87</v>
      </c>
      <c r="C45" s="3" t="s">
        <v>97</v>
      </c>
      <c r="D45" s="3"/>
      <c r="E45" s="3" t="s">
        <v>27</v>
      </c>
      <c r="F45" s="3" t="s">
        <v>99</v>
      </c>
      <c r="G45" s="3" t="s">
        <v>21</v>
      </c>
      <c r="H45" s="3"/>
      <c r="I45" s="3">
        <v>8</v>
      </c>
      <c r="J45" s="3"/>
      <c r="K45" s="3"/>
      <c r="L45" s="3">
        <v>6</v>
      </c>
      <c r="M45" s="3"/>
      <c r="N45" s="3"/>
      <c r="O45" s="3"/>
      <c r="P45" s="3"/>
      <c r="Q45" s="3"/>
      <c r="R45" s="3"/>
      <c r="S45" s="3"/>
      <c r="T45" s="3"/>
      <c r="U45" s="3"/>
      <c r="V45" s="2">
        <f>SUM(H45:U45)</f>
        <v>14</v>
      </c>
      <c r="W45" s="7">
        <f>((8*32)+(6*24))/14</f>
        <v>28.571428571428573</v>
      </c>
      <c r="X45" s="3" t="s">
        <v>14</v>
      </c>
      <c r="Y45" s="3" t="s">
        <v>14</v>
      </c>
      <c r="Z45" s="3" t="s">
        <v>100</v>
      </c>
    </row>
    <row r="46" spans="1:26" ht="15.75" x14ac:dyDescent="0.25">
      <c r="A46" s="2">
        <v>45</v>
      </c>
      <c r="B46" s="4" t="s">
        <v>101</v>
      </c>
      <c r="C46" s="3" t="s">
        <v>102</v>
      </c>
      <c r="D46" s="3"/>
      <c r="E46" s="3" t="s">
        <v>27</v>
      </c>
      <c r="F46" s="3"/>
      <c r="G46" s="3"/>
      <c r="H46" s="3">
        <v>1</v>
      </c>
      <c r="I46" s="3">
        <v>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>
        <f>SUM(H46:U46)</f>
        <v>9</v>
      </c>
      <c r="W46" s="7">
        <f>((36)+(8*32))/9</f>
        <v>32.444444444444443</v>
      </c>
      <c r="X46" s="3" t="s">
        <v>14</v>
      </c>
      <c r="Y46" s="3"/>
      <c r="Z46" s="3" t="s">
        <v>100</v>
      </c>
    </row>
    <row r="47" spans="1:26" ht="15.75" x14ac:dyDescent="0.25">
      <c r="A47" s="2">
        <v>46</v>
      </c>
      <c r="B47" s="4" t="s">
        <v>103</v>
      </c>
      <c r="C47" s="3" t="s">
        <v>104</v>
      </c>
      <c r="D47" s="3"/>
      <c r="E47" s="3" t="s">
        <v>27</v>
      </c>
      <c r="F47" s="3"/>
      <c r="G47" s="3"/>
      <c r="H47" s="3"/>
      <c r="I47" s="3">
        <v>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>
        <f>SUM(H47:U47)</f>
        <v>8</v>
      </c>
      <c r="W47" s="7">
        <v>32</v>
      </c>
      <c r="X47" s="3" t="s">
        <v>14</v>
      </c>
      <c r="Y47" s="3"/>
      <c r="Z47" s="3"/>
    </row>
    <row r="48" spans="1:26" ht="15.75" x14ac:dyDescent="0.25">
      <c r="A48" s="2">
        <v>47</v>
      </c>
      <c r="B48" s="4" t="s">
        <v>105</v>
      </c>
      <c r="C48" s="3" t="s">
        <v>106</v>
      </c>
      <c r="D48" s="3"/>
      <c r="E48" s="3" t="s">
        <v>107</v>
      </c>
      <c r="F48" s="3"/>
      <c r="G48" s="3"/>
      <c r="H48" s="3"/>
      <c r="I48" s="3"/>
      <c r="J48" s="3"/>
      <c r="K48" s="3"/>
      <c r="L48" s="3">
        <v>8</v>
      </c>
      <c r="M48" s="3"/>
      <c r="N48" s="3"/>
      <c r="O48" s="3"/>
      <c r="P48" s="3"/>
      <c r="Q48" s="3"/>
      <c r="R48" s="3"/>
      <c r="S48" s="3"/>
      <c r="T48" s="3"/>
      <c r="U48" s="3"/>
      <c r="V48" s="2">
        <f>SUM(H48:U48)</f>
        <v>8</v>
      </c>
      <c r="W48" s="7">
        <v>24</v>
      </c>
      <c r="X48" s="3" t="s">
        <v>14</v>
      </c>
      <c r="Y48" s="3"/>
      <c r="Z48" s="3"/>
    </row>
    <row r="49" spans="1:26" ht="15.75" x14ac:dyDescent="0.25">
      <c r="A49" s="2">
        <v>48</v>
      </c>
      <c r="B49" s="4" t="s">
        <v>108</v>
      </c>
      <c r="C49" s="3" t="s">
        <v>109</v>
      </c>
      <c r="D49" s="3"/>
      <c r="E49" s="3" t="s">
        <v>27</v>
      </c>
      <c r="F49" s="3"/>
      <c r="G49" s="3"/>
      <c r="H49" s="3"/>
      <c r="I49" s="3"/>
      <c r="J49" s="3"/>
      <c r="K49" s="3"/>
      <c r="L49" s="3">
        <v>8</v>
      </c>
      <c r="M49" s="3"/>
      <c r="N49" s="3"/>
      <c r="O49" s="3"/>
      <c r="P49" s="3"/>
      <c r="Q49" s="3"/>
      <c r="R49" s="3"/>
      <c r="S49" s="3"/>
      <c r="T49" s="3"/>
      <c r="U49" s="3"/>
      <c r="V49" s="2">
        <f>SUM(H49:U49)</f>
        <v>8</v>
      </c>
      <c r="W49" s="7">
        <v>24</v>
      </c>
      <c r="X49" s="3" t="s">
        <v>14</v>
      </c>
      <c r="Y49" s="3"/>
      <c r="Z49" s="3"/>
    </row>
    <row r="50" spans="1:26" ht="15.75" x14ac:dyDescent="0.25">
      <c r="A50" s="2">
        <v>49</v>
      </c>
      <c r="B50" s="4" t="s">
        <v>110</v>
      </c>
      <c r="C50" s="3" t="s">
        <v>111</v>
      </c>
      <c r="D50" s="3"/>
      <c r="E50" s="3" t="s">
        <v>28</v>
      </c>
      <c r="F50" s="3" t="s">
        <v>99</v>
      </c>
      <c r="G50" s="3" t="s">
        <v>13</v>
      </c>
      <c r="H50" s="3"/>
      <c r="I50" s="3"/>
      <c r="J50" s="3"/>
      <c r="K50" s="3"/>
      <c r="L50" s="3">
        <v>8</v>
      </c>
      <c r="M50" s="3"/>
      <c r="N50" s="3"/>
      <c r="O50" s="3"/>
      <c r="P50" s="3"/>
      <c r="Q50" s="3"/>
      <c r="R50" s="3"/>
      <c r="S50" s="3"/>
      <c r="T50" s="3"/>
      <c r="U50" s="3"/>
      <c r="V50" s="2">
        <f>SUM(H50:U50)</f>
        <v>8</v>
      </c>
      <c r="W50" s="7">
        <v>24</v>
      </c>
      <c r="X50" s="3" t="s">
        <v>14</v>
      </c>
      <c r="Y50" s="3"/>
      <c r="Z50" s="3"/>
    </row>
    <row r="51" spans="1:26" ht="15.75" x14ac:dyDescent="0.25">
      <c r="A51" s="2">
        <v>50</v>
      </c>
      <c r="B51" s="4" t="s">
        <v>74</v>
      </c>
      <c r="C51" s="3" t="s">
        <v>102</v>
      </c>
      <c r="D51" s="3"/>
      <c r="E51" s="3" t="s">
        <v>27</v>
      </c>
      <c r="F51" s="3"/>
      <c r="G51" s="3"/>
      <c r="H51" s="3"/>
      <c r="I51" s="3"/>
      <c r="J51" s="3"/>
      <c r="K51" s="3"/>
      <c r="L51" s="3">
        <v>8</v>
      </c>
      <c r="M51" s="3"/>
      <c r="N51" s="3"/>
      <c r="O51" s="3"/>
      <c r="P51" s="3"/>
      <c r="Q51" s="3"/>
      <c r="R51" s="3"/>
      <c r="S51" s="3"/>
      <c r="T51" s="3"/>
      <c r="U51" s="3"/>
      <c r="V51" s="2">
        <f>SUM(H51:U51)</f>
        <v>8</v>
      </c>
      <c r="W51" s="7">
        <v>24</v>
      </c>
      <c r="X51" s="3" t="s">
        <v>14</v>
      </c>
      <c r="Y51" s="3"/>
      <c r="Z51" s="3"/>
    </row>
    <row r="52" spans="1:26" ht="15.75" x14ac:dyDescent="0.25">
      <c r="A52" s="2">
        <v>51</v>
      </c>
      <c r="B52" s="4" t="s">
        <v>112</v>
      </c>
      <c r="C52" s="3" t="s">
        <v>113</v>
      </c>
      <c r="D52" s="3"/>
      <c r="E52" s="3" t="s">
        <v>27</v>
      </c>
      <c r="F52" s="3" t="s">
        <v>99</v>
      </c>
      <c r="G52" s="3" t="s">
        <v>13</v>
      </c>
      <c r="H52" s="3"/>
      <c r="I52" s="3"/>
      <c r="J52" s="3"/>
      <c r="K52" s="3"/>
      <c r="L52" s="3"/>
      <c r="M52" s="3"/>
      <c r="N52" s="3"/>
      <c r="O52" s="3"/>
      <c r="P52" s="3"/>
      <c r="Q52" s="3">
        <v>8</v>
      </c>
      <c r="R52" s="3"/>
      <c r="S52" s="3"/>
      <c r="T52" s="3"/>
      <c r="U52" s="3"/>
      <c r="V52" s="2">
        <f>SUM(H52:U52)</f>
        <v>8</v>
      </c>
      <c r="W52" s="7">
        <v>14</v>
      </c>
      <c r="X52" s="3" t="s">
        <v>14</v>
      </c>
      <c r="Y52" s="3"/>
      <c r="Z52" s="3"/>
    </row>
    <row r="53" spans="1:26" ht="15.75" x14ac:dyDescent="0.25">
      <c r="A53" s="2">
        <v>52</v>
      </c>
      <c r="B53" s="4" t="s">
        <v>114</v>
      </c>
      <c r="C53" s="3" t="s">
        <v>115</v>
      </c>
      <c r="D53" s="3"/>
      <c r="E53" s="3" t="s">
        <v>27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v>8</v>
      </c>
      <c r="R53" s="3"/>
      <c r="S53" s="3"/>
      <c r="T53" s="3"/>
      <c r="U53" s="3"/>
      <c r="V53" s="2">
        <f>SUM(H53:U53)</f>
        <v>8</v>
      </c>
      <c r="W53" s="7">
        <v>14</v>
      </c>
      <c r="X53" s="3" t="s">
        <v>14</v>
      </c>
      <c r="Y53" s="3"/>
      <c r="Z53" s="3"/>
    </row>
    <row r="54" spans="1:26" ht="15.75" x14ac:dyDescent="0.25">
      <c r="A54" s="2">
        <v>53</v>
      </c>
      <c r="B54" s="4" t="s">
        <v>116</v>
      </c>
      <c r="C54" s="3" t="s">
        <v>117</v>
      </c>
      <c r="D54" s="3"/>
      <c r="E54" s="3" t="s">
        <v>27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v>8</v>
      </c>
      <c r="R54" s="3"/>
      <c r="S54" s="3"/>
      <c r="T54" s="3"/>
      <c r="U54" s="3"/>
      <c r="V54" s="2">
        <f>SUM(H54:U54)</f>
        <v>8</v>
      </c>
      <c r="W54" s="7">
        <v>14</v>
      </c>
      <c r="X54" s="3" t="s">
        <v>14</v>
      </c>
      <c r="Y54" s="3"/>
      <c r="Z54" s="3"/>
    </row>
    <row r="55" spans="1:26" ht="15.75" x14ac:dyDescent="0.25">
      <c r="A55" s="2">
        <v>54</v>
      </c>
      <c r="B55" s="4" t="s">
        <v>118</v>
      </c>
      <c r="C55" s="3" t="s">
        <v>119</v>
      </c>
      <c r="D55" s="3"/>
      <c r="E55" s="3" t="s">
        <v>107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>
        <v>8</v>
      </c>
      <c r="W55" s="7" t="s">
        <v>232</v>
      </c>
      <c r="X55" s="3" t="s">
        <v>14</v>
      </c>
      <c r="Y55" s="3"/>
      <c r="Z55" s="3" t="s">
        <v>120</v>
      </c>
    </row>
    <row r="56" spans="1:26" ht="15.75" x14ac:dyDescent="0.25">
      <c r="A56" s="2">
        <v>55</v>
      </c>
      <c r="B56" s="4" t="s">
        <v>121</v>
      </c>
      <c r="C56" s="3" t="s">
        <v>122</v>
      </c>
      <c r="D56" s="3"/>
      <c r="E56" s="3" t="s">
        <v>27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v>55</v>
      </c>
      <c r="R56" s="3"/>
      <c r="S56" s="3"/>
      <c r="T56" s="3"/>
      <c r="U56" s="3"/>
      <c r="V56" s="2">
        <f>SUM(H56:U56)</f>
        <v>55</v>
      </c>
      <c r="W56" s="7">
        <v>14</v>
      </c>
      <c r="X56" s="3" t="s">
        <v>14</v>
      </c>
      <c r="Y56" s="3"/>
      <c r="Z56" s="3"/>
    </row>
    <row r="57" spans="1:26" ht="15.75" x14ac:dyDescent="0.25">
      <c r="A57" s="2">
        <v>56</v>
      </c>
      <c r="B57" s="4" t="s">
        <v>123</v>
      </c>
      <c r="C57" s="3" t="s">
        <v>124</v>
      </c>
      <c r="D57" s="3"/>
      <c r="E57" s="3" t="s">
        <v>28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>
        <v>8</v>
      </c>
      <c r="R57" s="3"/>
      <c r="S57" s="3"/>
      <c r="T57" s="3"/>
      <c r="U57" s="3"/>
      <c r="V57" s="2">
        <f>SUM(H57:U57)</f>
        <v>8</v>
      </c>
      <c r="W57" s="7">
        <v>14</v>
      </c>
      <c r="X57" s="3" t="s">
        <v>14</v>
      </c>
      <c r="Y57" s="3"/>
      <c r="Z57" s="3"/>
    </row>
    <row r="58" spans="1:26" ht="15.75" x14ac:dyDescent="0.25">
      <c r="A58" s="2">
        <v>57</v>
      </c>
      <c r="B58" s="4" t="s">
        <v>125</v>
      </c>
      <c r="C58" s="3" t="s">
        <v>126</v>
      </c>
      <c r="D58" s="3"/>
      <c r="E58" s="3" t="s">
        <v>28</v>
      </c>
      <c r="F58" s="3"/>
      <c r="G58" s="3"/>
      <c r="H58" s="3"/>
      <c r="I58" s="3">
        <v>8</v>
      </c>
      <c r="J58" s="3"/>
      <c r="K58" s="3"/>
      <c r="L58" s="3">
        <v>7</v>
      </c>
      <c r="M58" s="3"/>
      <c r="N58" s="3"/>
      <c r="O58" s="3"/>
      <c r="P58" s="3"/>
      <c r="Q58" s="3"/>
      <c r="R58" s="3"/>
      <c r="S58" s="3"/>
      <c r="T58" s="3"/>
      <c r="U58" s="3"/>
      <c r="V58" s="2">
        <f>SUM(H58:U58)</f>
        <v>15</v>
      </c>
      <c r="W58" s="7">
        <f>((32*8)+(7*24))/15</f>
        <v>28.266666666666666</v>
      </c>
      <c r="X58" s="3" t="s">
        <v>14</v>
      </c>
      <c r="Y58" s="3"/>
      <c r="Z58" s="3"/>
    </row>
    <row r="59" spans="1:26" ht="15.75" x14ac:dyDescent="0.25">
      <c r="A59" s="2">
        <v>58</v>
      </c>
      <c r="B59" s="4" t="s">
        <v>17</v>
      </c>
      <c r="C59" s="3" t="s">
        <v>127</v>
      </c>
      <c r="D59" s="3"/>
      <c r="E59" s="3" t="s">
        <v>27</v>
      </c>
      <c r="F59" s="3"/>
      <c r="G59" s="3"/>
      <c r="H59" s="3"/>
      <c r="I59" s="3">
        <v>8</v>
      </c>
      <c r="J59" s="3"/>
      <c r="K59" s="3"/>
      <c r="L59" s="3">
        <v>16</v>
      </c>
      <c r="M59" s="3">
        <v>28</v>
      </c>
      <c r="N59" s="3"/>
      <c r="O59" s="3"/>
      <c r="P59" s="3"/>
      <c r="Q59" s="3"/>
      <c r="R59" s="3"/>
      <c r="S59" s="3"/>
      <c r="T59" s="3"/>
      <c r="U59" s="3"/>
      <c r="V59" s="2">
        <f>SUM(H59:U59)</f>
        <v>52</v>
      </c>
      <c r="W59" s="7">
        <f>((8*32)+(16*24)+(28*20))/52</f>
        <v>23.076923076923077</v>
      </c>
      <c r="X59" s="3" t="s">
        <v>14</v>
      </c>
      <c r="Y59" s="3"/>
      <c r="Z59" s="3"/>
    </row>
    <row r="60" spans="1:26" ht="15.75" x14ac:dyDescent="0.25">
      <c r="A60" s="2">
        <v>59</v>
      </c>
      <c r="B60" s="4" t="s">
        <v>128</v>
      </c>
      <c r="C60" s="3" t="s">
        <v>129</v>
      </c>
      <c r="D60" s="3"/>
      <c r="E60" s="3" t="s">
        <v>27</v>
      </c>
      <c r="F60" s="3"/>
      <c r="G60" s="3"/>
      <c r="H60" s="3"/>
      <c r="I60" s="3"/>
      <c r="J60" s="3"/>
      <c r="K60" s="3"/>
      <c r="L60" s="3">
        <v>8</v>
      </c>
      <c r="M60" s="3">
        <v>6</v>
      </c>
      <c r="N60" s="3"/>
      <c r="O60" s="3"/>
      <c r="P60" s="3"/>
      <c r="Q60" s="3"/>
      <c r="R60" s="3"/>
      <c r="S60" s="3"/>
      <c r="T60" s="3"/>
      <c r="U60" s="3"/>
      <c r="V60" s="2">
        <f>SUM(H60:U60)</f>
        <v>14</v>
      </c>
      <c r="W60" s="7">
        <f>((8*24)+(6*20))/14</f>
        <v>22.285714285714285</v>
      </c>
      <c r="X60" s="3" t="s">
        <v>14</v>
      </c>
      <c r="Y60" s="3"/>
      <c r="Z60" s="3"/>
    </row>
    <row r="61" spans="1:26" ht="15.75" x14ac:dyDescent="0.25">
      <c r="A61" s="2">
        <v>60</v>
      </c>
      <c r="B61" s="4" t="s">
        <v>130</v>
      </c>
      <c r="C61" s="3" t="s">
        <v>131</v>
      </c>
      <c r="D61" s="3"/>
      <c r="E61" s="3" t="s">
        <v>28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v>14</v>
      </c>
      <c r="R61" s="3"/>
      <c r="S61" s="3"/>
      <c r="T61" s="3"/>
      <c r="U61" s="3"/>
      <c r="V61" s="2">
        <f>SUM(H61:U61)</f>
        <v>14</v>
      </c>
      <c r="W61" s="7">
        <v>14</v>
      </c>
      <c r="X61" s="3" t="s">
        <v>14</v>
      </c>
      <c r="Y61" s="3"/>
      <c r="Z61" s="3"/>
    </row>
    <row r="62" spans="1:26" ht="15.75" x14ac:dyDescent="0.25">
      <c r="A62" s="2">
        <v>61</v>
      </c>
      <c r="B62" s="4" t="s">
        <v>132</v>
      </c>
      <c r="C62" s="3" t="s">
        <v>133</v>
      </c>
      <c r="D62" s="3"/>
      <c r="E62" s="3" t="s">
        <v>28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v>14</v>
      </c>
      <c r="R62" s="3"/>
      <c r="S62" s="3"/>
      <c r="T62" s="3"/>
      <c r="U62" s="3"/>
      <c r="V62" s="2">
        <f>SUM(H62:U62)</f>
        <v>14</v>
      </c>
      <c r="W62" s="7">
        <v>14</v>
      </c>
      <c r="X62" s="3" t="s">
        <v>14</v>
      </c>
      <c r="Y62" s="3"/>
      <c r="Z62" s="3"/>
    </row>
    <row r="63" spans="1:26" ht="15.75" x14ac:dyDescent="0.25">
      <c r="A63" s="2">
        <v>62</v>
      </c>
      <c r="B63" s="4" t="s">
        <v>74</v>
      </c>
      <c r="C63" s="3" t="s">
        <v>134</v>
      </c>
      <c r="D63" s="3"/>
      <c r="E63" s="3" t="s">
        <v>27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v>35</v>
      </c>
      <c r="R63" s="3"/>
      <c r="S63" s="3"/>
      <c r="T63" s="3"/>
      <c r="U63" s="3"/>
      <c r="V63" s="2">
        <f>SUM(H63:U63)</f>
        <v>35</v>
      </c>
      <c r="W63" s="7">
        <v>14</v>
      </c>
      <c r="X63" s="3" t="s">
        <v>14</v>
      </c>
      <c r="Y63" s="3"/>
      <c r="Z63" s="3"/>
    </row>
    <row r="64" spans="1:26" ht="15.75" x14ac:dyDescent="0.25">
      <c r="A64" s="2">
        <v>63</v>
      </c>
      <c r="B64" s="4" t="s">
        <v>74</v>
      </c>
      <c r="C64" s="3" t="s">
        <v>135</v>
      </c>
      <c r="D64" s="3"/>
      <c r="E64" s="3" t="s">
        <v>27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14</v>
      </c>
      <c r="R64" s="3"/>
      <c r="S64" s="3"/>
      <c r="T64" s="3"/>
      <c r="U64" s="3"/>
      <c r="V64" s="2">
        <f>SUM(H64:U64)</f>
        <v>14</v>
      </c>
      <c r="W64" s="7">
        <v>14</v>
      </c>
      <c r="X64" s="3" t="s">
        <v>14</v>
      </c>
      <c r="Y64" s="3"/>
      <c r="Z64" s="3"/>
    </row>
    <row r="65" spans="1:26" ht="15.75" x14ac:dyDescent="0.25">
      <c r="A65" s="2">
        <v>64</v>
      </c>
      <c r="B65" s="4" t="s">
        <v>136</v>
      </c>
      <c r="C65" s="3" t="s">
        <v>137</v>
      </c>
      <c r="D65" s="3"/>
      <c r="E65" s="3" t="s">
        <v>27</v>
      </c>
      <c r="F65" s="3"/>
      <c r="G65" s="3"/>
      <c r="H65" s="3"/>
      <c r="I65" s="3"/>
      <c r="J65" s="3"/>
      <c r="K65" s="3"/>
      <c r="L65" s="3">
        <v>24</v>
      </c>
      <c r="M65" s="3"/>
      <c r="N65" s="3"/>
      <c r="O65" s="3"/>
      <c r="P65" s="3"/>
      <c r="Q65" s="3"/>
      <c r="R65" s="3"/>
      <c r="S65" s="3"/>
      <c r="T65" s="3"/>
      <c r="U65" s="3"/>
      <c r="V65" s="2">
        <f>SUM(H65:U65)</f>
        <v>24</v>
      </c>
      <c r="W65" s="7">
        <v>24</v>
      </c>
      <c r="X65" s="3" t="s">
        <v>14</v>
      </c>
      <c r="Y65" s="3"/>
      <c r="Z65" s="3"/>
    </row>
    <row r="66" spans="1:26" ht="15.75" x14ac:dyDescent="0.25">
      <c r="A66" s="2">
        <v>65</v>
      </c>
      <c r="B66" s="4" t="s">
        <v>108</v>
      </c>
      <c r="C66" s="3" t="s">
        <v>138</v>
      </c>
      <c r="D66" s="3"/>
      <c r="E66" s="3" t="s">
        <v>27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8</v>
      </c>
      <c r="R66" s="3"/>
      <c r="S66" s="3"/>
      <c r="T66" s="3">
        <v>2</v>
      </c>
      <c r="U66" s="3"/>
      <c r="V66" s="2">
        <f>SUM(H66:U66)</f>
        <v>10</v>
      </c>
      <c r="W66" s="7">
        <f>((8*14)+(2*6))/10</f>
        <v>12.4</v>
      </c>
      <c r="X66" s="3" t="s">
        <v>14</v>
      </c>
      <c r="Y66" s="3"/>
      <c r="Z66" s="3"/>
    </row>
    <row r="67" spans="1:26" ht="15.75" x14ac:dyDescent="0.25">
      <c r="A67" s="2">
        <v>66</v>
      </c>
      <c r="B67" s="4" t="s">
        <v>140</v>
      </c>
      <c r="C67" s="3" t="s">
        <v>141</v>
      </c>
      <c r="D67" s="3"/>
      <c r="E67" s="3" t="s">
        <v>27</v>
      </c>
      <c r="F67" s="3" t="s">
        <v>304</v>
      </c>
      <c r="G67" s="3" t="s">
        <v>13</v>
      </c>
      <c r="H67" s="3"/>
      <c r="I67" s="3"/>
      <c r="J67" s="3"/>
      <c r="K67" s="3">
        <v>45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2">
        <f>SUM(H67:U67)</f>
        <v>45</v>
      </c>
      <c r="W67" s="7">
        <v>26</v>
      </c>
      <c r="X67" s="3" t="s">
        <v>14</v>
      </c>
      <c r="Y67" s="3"/>
      <c r="Z67" s="3"/>
    </row>
    <row r="68" spans="1:26" ht="15.75" x14ac:dyDescent="0.25">
      <c r="A68" s="2">
        <v>67</v>
      </c>
      <c r="B68" s="4" t="s">
        <v>58</v>
      </c>
      <c r="C68" s="3" t="s">
        <v>143</v>
      </c>
      <c r="D68" s="3"/>
      <c r="E68" s="3" t="s">
        <v>27</v>
      </c>
      <c r="F68" s="3" t="s">
        <v>304</v>
      </c>
      <c r="G68" s="3" t="s">
        <v>13</v>
      </c>
      <c r="H68" s="3"/>
      <c r="I68" s="3"/>
      <c r="J68" s="3"/>
      <c r="K68" s="3">
        <v>45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2">
        <f>SUM(H68:U68)</f>
        <v>45</v>
      </c>
      <c r="W68" s="7">
        <v>26</v>
      </c>
      <c r="X68" s="3" t="s">
        <v>14</v>
      </c>
      <c r="Y68" s="3"/>
      <c r="Z68" s="3"/>
    </row>
    <row r="69" spans="1:26" ht="15.75" x14ac:dyDescent="0.25">
      <c r="A69" s="2">
        <v>68</v>
      </c>
      <c r="B69" s="4" t="s">
        <v>17</v>
      </c>
      <c r="C69" s="3" t="s">
        <v>144</v>
      </c>
      <c r="D69" s="3"/>
      <c r="E69" s="3" t="s">
        <v>27</v>
      </c>
      <c r="F69" s="3" t="s">
        <v>304</v>
      </c>
      <c r="G69" s="3" t="s">
        <v>13</v>
      </c>
      <c r="H69" s="3"/>
      <c r="I69" s="3"/>
      <c r="J69" s="3"/>
      <c r="K69" s="3">
        <v>45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2">
        <f>SUM(H69:U69)</f>
        <v>45</v>
      </c>
      <c r="W69" s="7">
        <v>26</v>
      </c>
      <c r="X69" s="3" t="s">
        <v>14</v>
      </c>
      <c r="Y69" s="3"/>
      <c r="Z69" s="3"/>
    </row>
    <row r="70" spans="1:26" ht="15.75" x14ac:dyDescent="0.25">
      <c r="A70" s="2">
        <v>69</v>
      </c>
      <c r="B70" s="4" t="s">
        <v>145</v>
      </c>
      <c r="C70" s="3" t="s">
        <v>146</v>
      </c>
      <c r="D70" s="3"/>
      <c r="E70" s="3" t="s">
        <v>27</v>
      </c>
      <c r="F70" s="3"/>
      <c r="G70" s="3"/>
      <c r="H70" s="3"/>
      <c r="I70" s="3"/>
      <c r="J70" s="3"/>
      <c r="K70" s="3">
        <v>45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2">
        <f>SUM(H70:U70)</f>
        <v>45</v>
      </c>
      <c r="W70" s="7">
        <v>26</v>
      </c>
      <c r="X70" s="3" t="s">
        <v>14</v>
      </c>
      <c r="Y70" s="3"/>
      <c r="Z70" s="3"/>
    </row>
    <row r="71" spans="1:26" ht="15.75" x14ac:dyDescent="0.25">
      <c r="A71" s="2">
        <v>70</v>
      </c>
      <c r="B71" s="4" t="s">
        <v>145</v>
      </c>
      <c r="C71" s="3" t="s">
        <v>146</v>
      </c>
      <c r="D71" s="3" t="s">
        <v>147</v>
      </c>
      <c r="E71" s="3" t="s">
        <v>27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v>1</v>
      </c>
      <c r="R71" s="3"/>
      <c r="S71" s="3"/>
      <c r="T71" s="3"/>
      <c r="U71" s="3"/>
      <c r="V71" s="2">
        <f>SUM(H71:U71)</f>
        <v>1</v>
      </c>
      <c r="W71" s="7">
        <v>14</v>
      </c>
      <c r="X71" s="3"/>
      <c r="Y71" s="3"/>
      <c r="Z71" s="3"/>
    </row>
    <row r="72" spans="1:26" ht="15.75" x14ac:dyDescent="0.25">
      <c r="A72" s="2">
        <v>71</v>
      </c>
      <c r="B72" s="4" t="s">
        <v>148</v>
      </c>
      <c r="C72" s="3" t="s">
        <v>149</v>
      </c>
      <c r="D72" s="3"/>
      <c r="E72" s="3" t="s">
        <v>27</v>
      </c>
      <c r="F72" s="3"/>
      <c r="G72" s="3"/>
      <c r="H72" s="3"/>
      <c r="I72" s="3"/>
      <c r="J72" s="3"/>
      <c r="K72" s="3"/>
      <c r="L72" s="3">
        <v>61</v>
      </c>
      <c r="M72" s="3"/>
      <c r="N72" s="3"/>
      <c r="O72" s="3"/>
      <c r="P72" s="3"/>
      <c r="Q72" s="3"/>
      <c r="R72" s="3"/>
      <c r="S72" s="3"/>
      <c r="T72" s="3"/>
      <c r="U72" s="3"/>
      <c r="V72" s="2">
        <f>SUM(H72:U72)</f>
        <v>61</v>
      </c>
      <c r="W72" s="7">
        <v>24</v>
      </c>
      <c r="X72" s="3" t="s">
        <v>14</v>
      </c>
      <c r="Y72" s="3"/>
      <c r="Z72" s="3"/>
    </row>
    <row r="73" spans="1:26" ht="15.75" x14ac:dyDescent="0.25">
      <c r="A73" s="2">
        <v>72</v>
      </c>
      <c r="B73" s="4" t="s">
        <v>150</v>
      </c>
      <c r="C73" s="3" t="s">
        <v>151</v>
      </c>
      <c r="D73" s="3"/>
      <c r="E73" s="3" t="s">
        <v>27</v>
      </c>
      <c r="F73" s="3"/>
      <c r="G73" s="3"/>
      <c r="H73" s="3"/>
      <c r="I73" s="3"/>
      <c r="J73" s="3"/>
      <c r="K73" s="3"/>
      <c r="L73" s="3">
        <v>60</v>
      </c>
      <c r="M73" s="3"/>
      <c r="N73" s="3"/>
      <c r="O73" s="3"/>
      <c r="P73" s="3"/>
      <c r="Q73" s="3"/>
      <c r="R73" s="3"/>
      <c r="S73" s="3"/>
      <c r="T73" s="3"/>
      <c r="U73" s="3"/>
      <c r="V73" s="2">
        <f>SUM(H73:U73)</f>
        <v>60</v>
      </c>
      <c r="W73" s="7">
        <v>24</v>
      </c>
      <c r="X73" s="3"/>
      <c r="Y73" s="3"/>
      <c r="Z73" s="3"/>
    </row>
    <row r="74" spans="1:26" ht="15.75" x14ac:dyDescent="0.25">
      <c r="A74" s="2">
        <v>73</v>
      </c>
      <c r="B74" s="4" t="s">
        <v>152</v>
      </c>
      <c r="C74" s="3"/>
      <c r="D74" s="3" t="s">
        <v>153</v>
      </c>
      <c r="E74" s="3" t="s">
        <v>27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>
        <v>36</v>
      </c>
      <c r="R74" s="3"/>
      <c r="S74" s="3"/>
      <c r="T74" s="3"/>
      <c r="U74" s="3"/>
      <c r="V74" s="2">
        <f>SUM(H74:U74)</f>
        <v>36</v>
      </c>
      <c r="W74" s="7">
        <v>14</v>
      </c>
      <c r="X74" s="3"/>
      <c r="Y74" s="3"/>
      <c r="Z74" s="3"/>
    </row>
    <row r="75" spans="1:26" ht="15.75" x14ac:dyDescent="0.25">
      <c r="A75" s="2">
        <v>74</v>
      </c>
      <c r="B75" s="4" t="s">
        <v>114</v>
      </c>
      <c r="C75" s="3" t="s">
        <v>154</v>
      </c>
      <c r="D75" s="3"/>
      <c r="E75" s="3" t="s">
        <v>27</v>
      </c>
      <c r="F75" s="3"/>
      <c r="G75" s="3"/>
      <c r="H75" s="3"/>
      <c r="I75" s="3"/>
      <c r="J75" s="3"/>
      <c r="K75" s="3"/>
      <c r="L75" s="3"/>
      <c r="M75" s="3">
        <v>36</v>
      </c>
      <c r="N75" s="3"/>
      <c r="O75" s="3"/>
      <c r="P75" s="3"/>
      <c r="Q75" s="3"/>
      <c r="R75" s="3"/>
      <c r="S75" s="3"/>
      <c r="T75" s="3"/>
      <c r="U75" s="3"/>
      <c r="V75" s="2">
        <f>SUM(H75:U75)</f>
        <v>36</v>
      </c>
      <c r="W75" s="7">
        <v>20</v>
      </c>
      <c r="X75" s="3"/>
      <c r="Y75" s="3"/>
      <c r="Z75" s="3"/>
    </row>
    <row r="76" spans="1:26" ht="15.75" x14ac:dyDescent="0.25">
      <c r="A76" s="2">
        <v>75</v>
      </c>
      <c r="B76" s="4" t="s">
        <v>17</v>
      </c>
      <c r="C76" s="3" t="s">
        <v>155</v>
      </c>
      <c r="D76" s="3"/>
      <c r="E76" s="3" t="s">
        <v>27</v>
      </c>
      <c r="F76" s="3"/>
      <c r="G76" s="3"/>
      <c r="H76" s="3"/>
      <c r="I76" s="3"/>
      <c r="J76" s="3"/>
      <c r="K76" s="3"/>
      <c r="L76" s="3">
        <v>59</v>
      </c>
      <c r="M76" s="3"/>
      <c r="N76" s="3"/>
      <c r="O76" s="3"/>
      <c r="P76" s="3"/>
      <c r="Q76" s="3"/>
      <c r="R76" s="3"/>
      <c r="S76" s="3"/>
      <c r="T76" s="3"/>
      <c r="U76" s="3"/>
      <c r="V76" s="2">
        <f>SUM(H76:U76)</f>
        <v>59</v>
      </c>
      <c r="W76" s="7">
        <v>24</v>
      </c>
      <c r="X76" s="3"/>
      <c r="Y76" s="3"/>
      <c r="Z76" s="3"/>
    </row>
    <row r="77" spans="1:26" ht="15.75" x14ac:dyDescent="0.25">
      <c r="A77" s="2">
        <v>76</v>
      </c>
      <c r="B77" s="4" t="s">
        <v>82</v>
      </c>
      <c r="C77" s="3" t="s">
        <v>156</v>
      </c>
      <c r="D77" s="3"/>
      <c r="E77" s="3" t="s">
        <v>27</v>
      </c>
      <c r="F77" s="3"/>
      <c r="G77" s="3"/>
      <c r="H77" s="3"/>
      <c r="I77" s="3"/>
      <c r="J77" s="3"/>
      <c r="K77" s="3"/>
      <c r="L77" s="3">
        <v>59</v>
      </c>
      <c r="M77" s="3"/>
      <c r="N77" s="3"/>
      <c r="O77" s="3"/>
      <c r="P77" s="3"/>
      <c r="Q77" s="3"/>
      <c r="R77" s="3"/>
      <c r="S77" s="3"/>
      <c r="T77" s="3"/>
      <c r="U77" s="3"/>
      <c r="V77" s="2">
        <f>SUM(H77:U77)</f>
        <v>59</v>
      </c>
      <c r="W77" s="7">
        <v>24</v>
      </c>
      <c r="X77" s="3"/>
      <c r="Y77" s="3" t="s">
        <v>14</v>
      </c>
      <c r="Z77" s="3"/>
    </row>
    <row r="78" spans="1:26" ht="15.75" x14ac:dyDescent="0.25">
      <c r="A78" s="2">
        <v>77</v>
      </c>
      <c r="B78" s="4" t="s">
        <v>17</v>
      </c>
      <c r="C78" s="3" t="s">
        <v>157</v>
      </c>
      <c r="D78" s="3"/>
      <c r="E78" s="3" t="s">
        <v>27</v>
      </c>
      <c r="F78" s="3"/>
      <c r="G78" s="3"/>
      <c r="H78" s="3"/>
      <c r="I78" s="3"/>
      <c r="J78" s="3"/>
      <c r="K78" s="3"/>
      <c r="L78" s="3">
        <v>24</v>
      </c>
      <c r="M78" s="3"/>
      <c r="N78" s="3"/>
      <c r="O78" s="3"/>
      <c r="P78" s="3">
        <v>3</v>
      </c>
      <c r="Q78" s="3"/>
      <c r="R78" s="3"/>
      <c r="S78" s="3"/>
      <c r="T78" s="3"/>
      <c r="U78" s="3"/>
      <c r="V78" s="2">
        <f>SUM(H78:U78)</f>
        <v>27</v>
      </c>
      <c r="W78" s="7">
        <f>((24*24)+(3*16))/27</f>
        <v>23.111111111111111</v>
      </c>
      <c r="X78" s="3"/>
      <c r="Y78" s="3"/>
      <c r="Z78" s="3"/>
    </row>
    <row r="79" spans="1:26" ht="15.75" x14ac:dyDescent="0.25">
      <c r="A79" s="2">
        <v>78</v>
      </c>
      <c r="B79" s="4" t="s">
        <v>114</v>
      </c>
      <c r="C79" s="3" t="s">
        <v>158</v>
      </c>
      <c r="D79" s="3"/>
      <c r="E79" s="3" t="s">
        <v>27</v>
      </c>
      <c r="F79" s="3"/>
      <c r="G79" s="3"/>
      <c r="H79" s="3"/>
      <c r="I79" s="3"/>
      <c r="J79" s="3"/>
      <c r="K79" s="3"/>
      <c r="L79" s="3">
        <v>56</v>
      </c>
      <c r="M79" s="3"/>
      <c r="N79" s="3"/>
      <c r="O79" s="3"/>
      <c r="P79" s="3">
        <v>3</v>
      </c>
      <c r="Q79" s="3"/>
      <c r="R79" s="3"/>
      <c r="S79" s="3"/>
      <c r="T79" s="3"/>
      <c r="U79" s="3"/>
      <c r="V79" s="2">
        <f>SUM(H79:U79)</f>
        <v>59</v>
      </c>
      <c r="W79" s="7">
        <f>((56*24)+(3*16))/59</f>
        <v>23.593220338983052</v>
      </c>
      <c r="X79" s="3"/>
      <c r="Y79" s="3"/>
      <c r="Z79" s="3"/>
    </row>
    <row r="80" spans="1:26" ht="15.75" x14ac:dyDescent="0.25">
      <c r="A80" s="2">
        <v>79</v>
      </c>
      <c r="B80" s="4" t="s">
        <v>159</v>
      </c>
      <c r="C80" s="3" t="s">
        <v>160</v>
      </c>
      <c r="D80" s="3"/>
      <c r="E80" s="3" t="s">
        <v>27</v>
      </c>
      <c r="F80" s="3"/>
      <c r="G80" s="3"/>
      <c r="H80" s="3"/>
      <c r="I80" s="3"/>
      <c r="J80" s="3"/>
      <c r="K80" s="3"/>
      <c r="L80" s="3">
        <v>59</v>
      </c>
      <c r="M80" s="3"/>
      <c r="N80" s="3"/>
      <c r="O80" s="3"/>
      <c r="P80" s="3"/>
      <c r="Q80" s="3"/>
      <c r="R80" s="3"/>
      <c r="S80" s="3"/>
      <c r="T80" s="3"/>
      <c r="U80" s="3"/>
      <c r="V80" s="2">
        <f>SUM(H80:U80)</f>
        <v>59</v>
      </c>
      <c r="W80" s="7">
        <v>24</v>
      </c>
      <c r="X80" s="3"/>
      <c r="Y80" s="3"/>
      <c r="Z80" s="3"/>
    </row>
    <row r="81" spans="1:26" ht="15.75" x14ac:dyDescent="0.25">
      <c r="A81" s="2">
        <v>80</v>
      </c>
      <c r="B81" s="4" t="s">
        <v>74</v>
      </c>
      <c r="C81" s="3" t="s">
        <v>161</v>
      </c>
      <c r="D81" s="3"/>
      <c r="E81" s="3" t="s">
        <v>27</v>
      </c>
      <c r="F81" s="3"/>
      <c r="G81" s="3"/>
      <c r="H81" s="3"/>
      <c r="I81" s="3"/>
      <c r="J81" s="3"/>
      <c r="K81" s="3"/>
      <c r="L81" s="3">
        <v>59</v>
      </c>
      <c r="M81" s="3"/>
      <c r="N81" s="3"/>
      <c r="O81" s="3"/>
      <c r="P81" s="3"/>
      <c r="Q81" s="3"/>
      <c r="R81" s="3"/>
      <c r="S81" s="3"/>
      <c r="T81" s="3"/>
      <c r="U81" s="3"/>
      <c r="V81" s="2">
        <f>SUM(H81:U81)</f>
        <v>59</v>
      </c>
      <c r="W81" s="7">
        <v>24</v>
      </c>
      <c r="X81" s="3"/>
      <c r="Y81" s="3"/>
      <c r="Z81" s="3"/>
    </row>
    <row r="82" spans="1:26" ht="15.75" x14ac:dyDescent="0.25">
      <c r="A82" s="2">
        <v>81</v>
      </c>
      <c r="B82" s="4" t="s">
        <v>162</v>
      </c>
      <c r="C82" s="3" t="s">
        <v>163</v>
      </c>
      <c r="D82" s="3"/>
      <c r="E82" s="3" t="s">
        <v>27</v>
      </c>
      <c r="F82" s="3"/>
      <c r="G82" s="3"/>
      <c r="H82" s="3"/>
      <c r="I82" s="3"/>
      <c r="J82" s="3"/>
      <c r="K82" s="3"/>
      <c r="L82" s="3">
        <v>59</v>
      </c>
      <c r="M82" s="3"/>
      <c r="N82" s="3"/>
      <c r="O82" s="3"/>
      <c r="P82" s="3"/>
      <c r="Q82" s="3"/>
      <c r="R82" s="3"/>
      <c r="S82" s="3"/>
      <c r="T82" s="3"/>
      <c r="U82" s="3"/>
      <c r="V82" s="2">
        <f>SUM(H82:U82)</f>
        <v>59</v>
      </c>
      <c r="W82" s="7">
        <v>24</v>
      </c>
      <c r="X82" s="3"/>
      <c r="Y82" s="3"/>
      <c r="Z82" s="3"/>
    </row>
    <row r="83" spans="1:26" ht="15.75" x14ac:dyDescent="0.25">
      <c r="A83" s="2">
        <v>82</v>
      </c>
      <c r="B83" s="4" t="s">
        <v>164</v>
      </c>
      <c r="C83" s="3" t="s">
        <v>165</v>
      </c>
      <c r="D83" s="3"/>
      <c r="E83" s="3" t="s">
        <v>27</v>
      </c>
      <c r="F83" s="3"/>
      <c r="G83" s="3"/>
      <c r="H83" s="3"/>
      <c r="I83" s="3"/>
      <c r="J83" s="3"/>
      <c r="K83" s="3"/>
      <c r="L83" s="3">
        <v>59</v>
      </c>
      <c r="M83" s="3"/>
      <c r="N83" s="3"/>
      <c r="O83" s="3"/>
      <c r="P83" s="3"/>
      <c r="Q83" s="3"/>
      <c r="R83" s="3"/>
      <c r="S83" s="3"/>
      <c r="T83" s="3"/>
      <c r="U83" s="3"/>
      <c r="V83" s="2">
        <f>SUM(H83:U83)</f>
        <v>59</v>
      </c>
      <c r="W83" s="7">
        <v>24</v>
      </c>
      <c r="X83" s="3"/>
      <c r="Y83" s="3"/>
      <c r="Z83" s="3"/>
    </row>
    <row r="84" spans="1:26" ht="15.75" x14ac:dyDescent="0.25">
      <c r="A84" s="2">
        <v>83</v>
      </c>
      <c r="B84" s="4" t="s">
        <v>166</v>
      </c>
      <c r="C84" s="3" t="s">
        <v>167</v>
      </c>
      <c r="D84" s="3"/>
      <c r="E84" s="3" t="s">
        <v>27</v>
      </c>
      <c r="F84" s="3"/>
      <c r="G84" s="3"/>
      <c r="H84" s="3"/>
      <c r="I84" s="3"/>
      <c r="J84" s="3"/>
      <c r="K84" s="3"/>
      <c r="L84" s="3">
        <v>32</v>
      </c>
      <c r="M84" s="3"/>
      <c r="N84" s="3"/>
      <c r="O84" s="3"/>
      <c r="P84" s="3">
        <v>3</v>
      </c>
      <c r="Q84" s="3"/>
      <c r="R84" s="3"/>
      <c r="S84" s="3"/>
      <c r="T84" s="3"/>
      <c r="U84" s="3"/>
      <c r="V84" s="2">
        <f>SUM(H84:U84)</f>
        <v>35</v>
      </c>
      <c r="W84" s="7">
        <f>((32*24)+(3*16))/35</f>
        <v>23.314285714285713</v>
      </c>
      <c r="X84" s="3"/>
      <c r="Y84" s="3"/>
      <c r="Z84" s="3"/>
    </row>
    <row r="85" spans="1:26" ht="15.75" x14ac:dyDescent="0.25">
      <c r="A85" s="2">
        <v>84</v>
      </c>
      <c r="B85" s="4" t="s">
        <v>69</v>
      </c>
      <c r="C85" s="3" t="s">
        <v>168</v>
      </c>
      <c r="D85" s="3"/>
      <c r="E85" s="3" t="s">
        <v>27</v>
      </c>
      <c r="F85" s="3"/>
      <c r="G85" s="3"/>
      <c r="H85" s="3"/>
      <c r="I85" s="3"/>
      <c r="J85" s="3"/>
      <c r="K85" s="3"/>
      <c r="L85" s="3">
        <v>59</v>
      </c>
      <c r="M85" s="3"/>
      <c r="N85" s="3"/>
      <c r="O85" s="3"/>
      <c r="P85" s="3"/>
      <c r="Q85" s="3"/>
      <c r="R85" s="3"/>
      <c r="S85" s="3"/>
      <c r="T85" s="3"/>
      <c r="U85" s="3"/>
      <c r="V85" s="2">
        <f>SUM(H85:U85)</f>
        <v>59</v>
      </c>
      <c r="W85" s="7">
        <v>24</v>
      </c>
      <c r="X85" s="3"/>
      <c r="Y85" s="3"/>
      <c r="Z85" s="3"/>
    </row>
    <row r="86" spans="1:26" ht="15.75" x14ac:dyDescent="0.25">
      <c r="A86" s="2">
        <v>85</v>
      </c>
      <c r="B86" s="4" t="s">
        <v>17</v>
      </c>
      <c r="C86" s="3" t="s">
        <v>169</v>
      </c>
      <c r="D86" s="3"/>
      <c r="E86" s="3" t="s">
        <v>27</v>
      </c>
      <c r="F86" s="3"/>
      <c r="G86" s="3"/>
      <c r="H86" s="3"/>
      <c r="I86" s="3"/>
      <c r="J86" s="3"/>
      <c r="K86" s="3"/>
      <c r="L86" s="3">
        <v>59</v>
      </c>
      <c r="M86" s="3"/>
      <c r="N86" s="3"/>
      <c r="O86" s="3"/>
      <c r="P86" s="3"/>
      <c r="Q86" s="3"/>
      <c r="R86" s="3"/>
      <c r="S86" s="3"/>
      <c r="T86" s="3"/>
      <c r="U86" s="3"/>
      <c r="V86" s="2">
        <f>SUM(H86:U86)</f>
        <v>59</v>
      </c>
      <c r="W86" s="7">
        <v>24</v>
      </c>
      <c r="X86" s="3"/>
      <c r="Y86" s="3"/>
      <c r="Z86" s="3"/>
    </row>
    <row r="87" spans="1:26" ht="15.75" x14ac:dyDescent="0.25">
      <c r="A87" s="2">
        <v>86</v>
      </c>
      <c r="B87" s="4" t="s">
        <v>170</v>
      </c>
      <c r="C87" s="3" t="s">
        <v>171</v>
      </c>
      <c r="D87" s="3"/>
      <c r="E87" s="3" t="s">
        <v>27</v>
      </c>
      <c r="F87" s="3" t="s">
        <v>305</v>
      </c>
      <c r="G87" s="3" t="s">
        <v>13</v>
      </c>
      <c r="H87" s="3"/>
      <c r="I87" s="3"/>
      <c r="J87" s="3"/>
      <c r="K87" s="3"/>
      <c r="L87" s="3">
        <v>59</v>
      </c>
      <c r="M87" s="3"/>
      <c r="N87" s="3"/>
      <c r="O87" s="3"/>
      <c r="P87" s="3"/>
      <c r="Q87" s="3"/>
      <c r="R87" s="3"/>
      <c r="S87" s="3"/>
      <c r="T87" s="3"/>
      <c r="U87" s="3"/>
      <c r="V87" s="2">
        <f>SUM(H87:U87)</f>
        <v>59</v>
      </c>
      <c r="W87" s="7">
        <v>24</v>
      </c>
      <c r="X87" s="3"/>
      <c r="Y87" s="3"/>
      <c r="Z87" s="3"/>
    </row>
    <row r="88" spans="1:26" ht="15.75" x14ac:dyDescent="0.25">
      <c r="A88" s="2">
        <v>87</v>
      </c>
      <c r="B88" s="4" t="s">
        <v>172</v>
      </c>
      <c r="C88" s="3" t="s">
        <v>173</v>
      </c>
      <c r="D88" s="3"/>
      <c r="E88" s="3" t="s">
        <v>27</v>
      </c>
      <c r="F88" s="3"/>
      <c r="G88" s="3"/>
      <c r="H88" s="3"/>
      <c r="I88" s="3"/>
      <c r="J88" s="3"/>
      <c r="K88" s="3"/>
      <c r="L88" s="3">
        <v>45</v>
      </c>
      <c r="M88" s="3"/>
      <c r="N88" s="3"/>
      <c r="O88" s="3"/>
      <c r="P88" s="3">
        <v>4</v>
      </c>
      <c r="Q88" s="3"/>
      <c r="R88" s="3"/>
      <c r="S88" s="3"/>
      <c r="T88" s="3"/>
      <c r="U88" s="3"/>
      <c r="V88" s="2">
        <f>SUM(H88:U88)</f>
        <v>49</v>
      </c>
      <c r="W88" s="7">
        <f>((45*24)+(4*16))/49</f>
        <v>23.346938775510203</v>
      </c>
      <c r="X88" s="3"/>
      <c r="Y88" s="3"/>
      <c r="Z88" s="3"/>
    </row>
    <row r="89" spans="1:26" ht="15.75" x14ac:dyDescent="0.25">
      <c r="A89" s="2">
        <v>88</v>
      </c>
      <c r="B89" s="4" t="s">
        <v>174</v>
      </c>
      <c r="C89" s="3" t="s">
        <v>175</v>
      </c>
      <c r="D89" s="3"/>
      <c r="E89" s="3" t="s">
        <v>27</v>
      </c>
      <c r="F89" s="3"/>
      <c r="G89" s="3"/>
      <c r="H89" s="3"/>
      <c r="I89" s="3"/>
      <c r="J89" s="3"/>
      <c r="K89" s="3"/>
      <c r="L89" s="3">
        <v>55</v>
      </c>
      <c r="M89" s="3"/>
      <c r="N89" s="3"/>
      <c r="O89" s="3"/>
      <c r="P89" s="3">
        <v>3</v>
      </c>
      <c r="Q89" s="3"/>
      <c r="R89" s="3"/>
      <c r="S89" s="3"/>
      <c r="T89" s="3"/>
      <c r="U89" s="3"/>
      <c r="V89" s="2">
        <f>SUM(H89:U89)</f>
        <v>58</v>
      </c>
      <c r="W89" s="7">
        <f>((55*24)+(3*16))/58</f>
        <v>23.586206896551722</v>
      </c>
      <c r="X89" s="3"/>
      <c r="Y89" s="3"/>
      <c r="Z89" s="3"/>
    </row>
    <row r="90" spans="1:26" ht="15.75" x14ac:dyDescent="0.25">
      <c r="A90" s="2">
        <v>89</v>
      </c>
      <c r="B90" s="4" t="s">
        <v>17</v>
      </c>
      <c r="C90" s="3" t="s">
        <v>176</v>
      </c>
      <c r="D90" s="3"/>
      <c r="E90" s="3" t="s">
        <v>27</v>
      </c>
      <c r="F90" s="3"/>
      <c r="G90" s="3"/>
      <c r="H90" s="3"/>
      <c r="I90" s="3"/>
      <c r="J90" s="3"/>
      <c r="K90" s="3"/>
      <c r="L90" s="3">
        <v>58</v>
      </c>
      <c r="M90" s="3"/>
      <c r="N90" s="3"/>
      <c r="O90" s="3"/>
      <c r="P90" s="3"/>
      <c r="Q90" s="3"/>
      <c r="R90" s="3"/>
      <c r="S90" s="3"/>
      <c r="T90" s="3"/>
      <c r="U90" s="3"/>
      <c r="V90" s="2">
        <f>SUM(H90:U90)</f>
        <v>58</v>
      </c>
      <c r="W90" s="7">
        <v>24</v>
      </c>
      <c r="X90" s="3"/>
      <c r="Y90" s="3"/>
      <c r="Z90" s="3"/>
    </row>
    <row r="91" spans="1:26" ht="15.75" x14ac:dyDescent="0.25">
      <c r="A91" s="2">
        <v>90</v>
      </c>
      <c r="B91" s="4" t="s">
        <v>17</v>
      </c>
      <c r="C91" s="3" t="s">
        <v>177</v>
      </c>
      <c r="D91" s="3"/>
      <c r="E91" s="3" t="s">
        <v>27</v>
      </c>
      <c r="F91" s="3"/>
      <c r="G91" s="3"/>
      <c r="H91" s="3"/>
      <c r="I91" s="3"/>
      <c r="J91" s="3"/>
      <c r="K91" s="3"/>
      <c r="L91" s="3">
        <v>62</v>
      </c>
      <c r="M91" s="3"/>
      <c r="N91" s="3"/>
      <c r="O91" s="3"/>
      <c r="P91" s="3"/>
      <c r="Q91" s="3"/>
      <c r="R91" s="3"/>
      <c r="S91" s="3"/>
      <c r="T91" s="3"/>
      <c r="U91" s="3"/>
      <c r="V91" s="2">
        <f>SUM(H91:U91)</f>
        <v>62</v>
      </c>
      <c r="W91" s="7">
        <v>24</v>
      </c>
      <c r="X91" s="3"/>
      <c r="Y91" s="3"/>
      <c r="Z91" s="3"/>
    </row>
    <row r="92" spans="1:26" ht="15.75" x14ac:dyDescent="0.25">
      <c r="A92" s="2">
        <v>91</v>
      </c>
      <c r="B92" s="4" t="s">
        <v>35</v>
      </c>
      <c r="C92" s="3" t="s">
        <v>178</v>
      </c>
      <c r="D92" s="3"/>
      <c r="E92" s="3" t="s">
        <v>27</v>
      </c>
      <c r="F92" s="3"/>
      <c r="G92" s="3"/>
      <c r="H92" s="3"/>
      <c r="I92" s="3"/>
      <c r="J92" s="3"/>
      <c r="K92" s="3"/>
      <c r="L92" s="3">
        <v>64</v>
      </c>
      <c r="M92" s="3"/>
      <c r="N92" s="3"/>
      <c r="O92" s="3"/>
      <c r="P92" s="3"/>
      <c r="Q92" s="3"/>
      <c r="R92" s="3"/>
      <c r="S92" s="3"/>
      <c r="T92" s="3"/>
      <c r="U92" s="3"/>
      <c r="V92" s="2">
        <f>SUM(H92:U92)</f>
        <v>64</v>
      </c>
      <c r="W92" s="7">
        <v>24</v>
      </c>
      <c r="X92" s="3"/>
      <c r="Y92" s="3"/>
      <c r="Z92" s="3"/>
    </row>
    <row r="93" spans="1:26" ht="15.75" x14ac:dyDescent="0.25">
      <c r="A93" s="2">
        <v>92</v>
      </c>
      <c r="B93" s="4" t="s">
        <v>179</v>
      </c>
      <c r="C93" s="3" t="s">
        <v>180</v>
      </c>
      <c r="D93" s="3"/>
      <c r="E93" s="3" t="s">
        <v>27</v>
      </c>
      <c r="F93" s="3"/>
      <c r="G93" s="3"/>
      <c r="H93" s="3"/>
      <c r="I93" s="3"/>
      <c r="J93" s="3"/>
      <c r="K93" s="3"/>
      <c r="L93" s="3">
        <v>57</v>
      </c>
      <c r="M93" s="3"/>
      <c r="N93" s="3"/>
      <c r="O93" s="3"/>
      <c r="P93" s="3">
        <v>3</v>
      </c>
      <c r="Q93" s="3"/>
      <c r="R93" s="3"/>
      <c r="S93" s="3"/>
      <c r="T93" s="3"/>
      <c r="U93" s="3"/>
      <c r="V93" s="2">
        <f>SUM(H93:U93)</f>
        <v>60</v>
      </c>
      <c r="W93" s="7">
        <f>((57*24)+(3*16))/60</f>
        <v>23.6</v>
      </c>
      <c r="X93" s="3"/>
      <c r="Y93" s="3"/>
      <c r="Z93" s="3"/>
    </row>
    <row r="94" spans="1:26" ht="15.75" x14ac:dyDescent="0.25">
      <c r="A94" s="2">
        <v>93</v>
      </c>
      <c r="B94" s="4" t="s">
        <v>181</v>
      </c>
      <c r="C94" s="3" t="s">
        <v>182</v>
      </c>
      <c r="D94" s="3"/>
      <c r="E94" s="3" t="s">
        <v>27</v>
      </c>
      <c r="F94" s="3"/>
      <c r="G94" s="3"/>
      <c r="H94" s="3"/>
      <c r="I94" s="3"/>
      <c r="J94" s="3"/>
      <c r="K94" s="3"/>
      <c r="L94" s="3">
        <v>60</v>
      </c>
      <c r="M94" s="3"/>
      <c r="N94" s="3"/>
      <c r="O94" s="3"/>
      <c r="P94" s="3"/>
      <c r="Q94" s="3"/>
      <c r="R94" s="3"/>
      <c r="S94" s="3"/>
      <c r="T94" s="3"/>
      <c r="U94" s="3"/>
      <c r="V94" s="2">
        <f>SUM(H94:U94)</f>
        <v>60</v>
      </c>
      <c r="W94" s="7">
        <v>24</v>
      </c>
      <c r="X94" s="3"/>
      <c r="Y94" s="3"/>
      <c r="Z94" s="3"/>
    </row>
    <row r="95" spans="1:26" ht="15.75" x14ac:dyDescent="0.25">
      <c r="A95" s="2">
        <v>94</v>
      </c>
      <c r="B95" s="4" t="s">
        <v>17</v>
      </c>
      <c r="C95" s="3" t="s">
        <v>183</v>
      </c>
      <c r="D95" s="3"/>
      <c r="E95" s="3" t="s">
        <v>27</v>
      </c>
      <c r="F95" s="3"/>
      <c r="G95" s="3"/>
      <c r="H95" s="3"/>
      <c r="I95" s="3"/>
      <c r="J95" s="3"/>
      <c r="K95" s="3"/>
      <c r="L95" s="3">
        <v>60</v>
      </c>
      <c r="M95" s="3"/>
      <c r="N95" s="3"/>
      <c r="O95" s="3"/>
      <c r="P95" s="3"/>
      <c r="Q95" s="3"/>
      <c r="R95" s="3"/>
      <c r="S95" s="3"/>
      <c r="T95" s="3"/>
      <c r="U95" s="3"/>
      <c r="V95" s="2">
        <f>SUM(H95:U95)</f>
        <v>60</v>
      </c>
      <c r="W95" s="7">
        <v>24</v>
      </c>
      <c r="X95" s="3"/>
      <c r="Y95" s="3"/>
      <c r="Z95" s="3"/>
    </row>
    <row r="96" spans="1:26" ht="15.75" x14ac:dyDescent="0.25">
      <c r="A96" s="2">
        <v>95</v>
      </c>
      <c r="B96" s="4" t="s">
        <v>184</v>
      </c>
      <c r="C96" s="3" t="s">
        <v>176</v>
      </c>
      <c r="D96" s="3"/>
      <c r="E96" s="3" t="s">
        <v>27</v>
      </c>
      <c r="F96" s="3"/>
      <c r="G96" s="3"/>
      <c r="H96" s="3"/>
      <c r="I96" s="3"/>
      <c r="J96" s="3"/>
      <c r="K96" s="3"/>
      <c r="L96" s="3">
        <v>39</v>
      </c>
      <c r="M96" s="3"/>
      <c r="N96" s="3"/>
      <c r="O96" s="3"/>
      <c r="P96" s="3"/>
      <c r="Q96" s="3"/>
      <c r="R96" s="3"/>
      <c r="S96" s="3"/>
      <c r="T96" s="3"/>
      <c r="U96" s="3"/>
      <c r="V96" s="2">
        <f>SUM(H96:U96)</f>
        <v>39</v>
      </c>
      <c r="W96" s="7">
        <v>24</v>
      </c>
      <c r="X96" s="3"/>
      <c r="Y96" s="3"/>
      <c r="Z96" s="3"/>
    </row>
    <row r="97" spans="1:26" ht="15.75" x14ac:dyDescent="0.25">
      <c r="A97" s="2">
        <v>96</v>
      </c>
      <c r="B97" s="4" t="s">
        <v>112</v>
      </c>
      <c r="C97" s="3"/>
      <c r="D97" s="3" t="s">
        <v>185</v>
      </c>
      <c r="E97" s="3" t="s">
        <v>27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>
        <v>27</v>
      </c>
      <c r="R97" s="3"/>
      <c r="S97" s="3"/>
      <c r="T97" s="3"/>
      <c r="U97" s="3"/>
      <c r="V97" s="2">
        <f>SUM(H97:U97)</f>
        <v>27</v>
      </c>
      <c r="W97" s="7">
        <v>14</v>
      </c>
      <c r="X97" s="3"/>
      <c r="Y97" s="3"/>
      <c r="Z97" s="3"/>
    </row>
    <row r="98" spans="1:26" ht="15.75" x14ac:dyDescent="0.25">
      <c r="A98" s="2">
        <v>97</v>
      </c>
      <c r="B98" s="4" t="s">
        <v>17</v>
      </c>
      <c r="C98" s="3" t="s">
        <v>186</v>
      </c>
      <c r="D98" s="3"/>
      <c r="E98" s="3" t="s">
        <v>27</v>
      </c>
      <c r="F98" s="3"/>
      <c r="G98" s="3"/>
      <c r="H98" s="3"/>
      <c r="I98" s="3"/>
      <c r="J98" s="3"/>
      <c r="K98" s="3"/>
      <c r="L98" s="3"/>
      <c r="M98" s="3">
        <v>10</v>
      </c>
      <c r="N98" s="3"/>
      <c r="O98" s="3"/>
      <c r="P98" s="3"/>
      <c r="Q98" s="3"/>
      <c r="R98" s="3"/>
      <c r="S98" s="3"/>
      <c r="T98" s="3"/>
      <c r="U98" s="3"/>
      <c r="V98" s="2">
        <f>SUM(H98:U98)</f>
        <v>10</v>
      </c>
      <c r="W98" s="7">
        <v>20</v>
      </c>
      <c r="X98" s="3"/>
      <c r="Y98" s="3"/>
      <c r="Z98" s="3"/>
    </row>
    <row r="99" spans="1:26" ht="15.75" x14ac:dyDescent="0.25">
      <c r="A99" s="2">
        <v>98</v>
      </c>
      <c r="B99" s="4" t="s">
        <v>187</v>
      </c>
      <c r="C99" s="3"/>
      <c r="D99" s="3"/>
      <c r="E99" s="3" t="s">
        <v>27</v>
      </c>
      <c r="F99" s="3"/>
      <c r="G99" s="3"/>
      <c r="H99" s="3"/>
      <c r="I99" s="3"/>
      <c r="J99" s="3"/>
      <c r="K99" s="3"/>
      <c r="L99" s="3"/>
      <c r="M99" s="3">
        <v>42</v>
      </c>
      <c r="N99" s="3"/>
      <c r="O99" s="3"/>
      <c r="P99" s="3"/>
      <c r="Q99" s="3"/>
      <c r="R99" s="3"/>
      <c r="S99" s="3"/>
      <c r="T99" s="3"/>
      <c r="U99" s="3"/>
      <c r="V99" s="2">
        <f>SUM(H99:U99)</f>
        <v>42</v>
      </c>
      <c r="W99" s="7">
        <v>20</v>
      </c>
      <c r="X99" s="3"/>
      <c r="Y99" s="3"/>
      <c r="Z99" s="3"/>
    </row>
    <row r="100" spans="1:26" ht="15.75" x14ac:dyDescent="0.25">
      <c r="A100" s="2">
        <v>99</v>
      </c>
      <c r="B100" s="4" t="s">
        <v>74</v>
      </c>
      <c r="C100" s="3" t="s">
        <v>188</v>
      </c>
      <c r="D100" s="3"/>
      <c r="E100" s="3" t="s">
        <v>27</v>
      </c>
      <c r="F100" s="3"/>
      <c r="G100" s="3"/>
      <c r="H100" s="3"/>
      <c r="I100" s="3"/>
      <c r="J100" s="3"/>
      <c r="K100" s="3"/>
      <c r="L100" s="3"/>
      <c r="M100" s="3">
        <v>41</v>
      </c>
      <c r="N100" s="3"/>
      <c r="O100" s="3"/>
      <c r="P100" s="3"/>
      <c r="Q100" s="3"/>
      <c r="R100" s="3"/>
      <c r="S100" s="3"/>
      <c r="T100" s="3"/>
      <c r="U100" s="3"/>
      <c r="V100" s="2">
        <f>SUM(H100:U100)</f>
        <v>41</v>
      </c>
      <c r="W100" s="7">
        <v>20</v>
      </c>
      <c r="X100" s="3"/>
      <c r="Y100" s="3"/>
      <c r="Z100" s="3"/>
    </row>
    <row r="101" spans="1:26" ht="15.75" x14ac:dyDescent="0.25">
      <c r="A101" s="2">
        <v>100</v>
      </c>
      <c r="B101" s="4" t="s">
        <v>189</v>
      </c>
      <c r="C101" s="3" t="s">
        <v>190</v>
      </c>
      <c r="D101" s="3"/>
      <c r="E101" s="3" t="s">
        <v>27</v>
      </c>
      <c r="F101" s="3"/>
      <c r="G101" s="3"/>
      <c r="H101" s="3"/>
      <c r="I101" s="3"/>
      <c r="J101" s="3"/>
      <c r="K101" s="3"/>
      <c r="L101" s="3"/>
      <c r="M101" s="3">
        <v>41</v>
      </c>
      <c r="N101" s="3"/>
      <c r="O101" s="3"/>
      <c r="P101" s="3"/>
      <c r="Q101" s="3"/>
      <c r="R101" s="3"/>
      <c r="S101" s="3"/>
      <c r="T101" s="3"/>
      <c r="U101" s="3"/>
      <c r="V101" s="2">
        <f>SUM(H101:U101)</f>
        <v>41</v>
      </c>
      <c r="W101" s="7">
        <v>20</v>
      </c>
      <c r="X101" s="3"/>
      <c r="Y101" s="3"/>
      <c r="Z101" s="3"/>
    </row>
    <row r="102" spans="1:26" ht="15.75" x14ac:dyDescent="0.25">
      <c r="A102" s="2">
        <v>101</v>
      </c>
      <c r="B102" s="4" t="s">
        <v>191</v>
      </c>
      <c r="C102" s="3" t="s">
        <v>192</v>
      </c>
      <c r="D102" s="3"/>
      <c r="E102" s="3" t="s">
        <v>193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v>21.5</v>
      </c>
      <c r="Q102" s="3"/>
      <c r="R102" s="3"/>
      <c r="S102" s="3"/>
      <c r="T102" s="3"/>
      <c r="U102" s="3"/>
      <c r="V102" s="2">
        <f>SUM(H102:U102)</f>
        <v>21.5</v>
      </c>
      <c r="W102" s="7">
        <v>16</v>
      </c>
      <c r="X102" s="3"/>
      <c r="Y102" s="3"/>
      <c r="Z102" s="3"/>
    </row>
    <row r="103" spans="1:26" ht="15.75" x14ac:dyDescent="0.25">
      <c r="A103" s="2">
        <v>102</v>
      </c>
      <c r="B103" s="4" t="s">
        <v>17</v>
      </c>
      <c r="C103" s="3" t="s">
        <v>194</v>
      </c>
      <c r="D103" s="3"/>
      <c r="E103" s="3" t="s">
        <v>27</v>
      </c>
      <c r="F103" s="3"/>
      <c r="G103" s="3"/>
      <c r="H103" s="3"/>
      <c r="I103" s="3"/>
      <c r="J103" s="3"/>
      <c r="K103" s="3"/>
      <c r="L103" s="3"/>
      <c r="M103" s="3">
        <v>21.5</v>
      </c>
      <c r="N103" s="3"/>
      <c r="O103" s="3"/>
      <c r="P103" s="3"/>
      <c r="Q103" s="3"/>
      <c r="R103" s="3"/>
      <c r="S103" s="3"/>
      <c r="T103" s="3"/>
      <c r="U103" s="3"/>
      <c r="V103" s="2">
        <f>SUM(H103:U103)</f>
        <v>21.5</v>
      </c>
      <c r="W103" s="7">
        <v>20</v>
      </c>
      <c r="X103" s="3"/>
      <c r="Y103" s="3"/>
      <c r="Z103" s="3"/>
    </row>
    <row r="104" spans="1:26" ht="15.75" x14ac:dyDescent="0.25">
      <c r="A104" s="2">
        <v>103</v>
      </c>
      <c r="B104" s="4" t="s">
        <v>114</v>
      </c>
      <c r="C104" s="3" t="s">
        <v>194</v>
      </c>
      <c r="D104" s="3"/>
      <c r="E104" s="3" t="s">
        <v>27</v>
      </c>
      <c r="F104" s="3"/>
      <c r="G104" s="3"/>
      <c r="H104" s="3"/>
      <c r="I104" s="3"/>
      <c r="J104" s="3"/>
      <c r="K104" s="3"/>
      <c r="L104" s="3"/>
      <c r="M104" s="3">
        <v>21</v>
      </c>
      <c r="N104" s="3"/>
      <c r="O104" s="3"/>
      <c r="P104" s="3"/>
      <c r="Q104" s="3"/>
      <c r="R104" s="3"/>
      <c r="S104" s="3"/>
      <c r="T104" s="3"/>
      <c r="U104" s="3"/>
      <c r="V104" s="2">
        <f>SUM(H104:U104)</f>
        <v>21</v>
      </c>
      <c r="W104" s="7">
        <v>20</v>
      </c>
      <c r="X104" s="3"/>
      <c r="Y104" s="3"/>
      <c r="Z104" s="3"/>
    </row>
    <row r="105" spans="1:26" ht="15.75" x14ac:dyDescent="0.25">
      <c r="A105" s="2">
        <v>104</v>
      </c>
      <c r="B105" s="4" t="s">
        <v>17</v>
      </c>
      <c r="C105" s="3" t="s">
        <v>195</v>
      </c>
      <c r="D105" s="3"/>
      <c r="E105" s="3" t="s">
        <v>27</v>
      </c>
      <c r="F105" s="3"/>
      <c r="G105" s="3"/>
      <c r="H105" s="3"/>
      <c r="I105" s="3"/>
      <c r="J105" s="3"/>
      <c r="K105" s="3"/>
      <c r="L105" s="3"/>
      <c r="M105" s="3"/>
      <c r="N105" s="3">
        <v>54</v>
      </c>
      <c r="O105" s="3"/>
      <c r="P105" s="3"/>
      <c r="Q105" s="3"/>
      <c r="R105" s="3"/>
      <c r="S105" s="3"/>
      <c r="T105" s="3"/>
      <c r="U105" s="3"/>
      <c r="V105" s="2">
        <f>SUM(H105:U105)</f>
        <v>54</v>
      </c>
      <c r="W105" s="7">
        <v>18</v>
      </c>
      <c r="X105" s="3"/>
      <c r="Y105" s="3"/>
      <c r="Z105" s="3"/>
    </row>
    <row r="106" spans="1:26" ht="15.75" x14ac:dyDescent="0.25">
      <c r="A106" s="2">
        <v>105</v>
      </c>
      <c r="B106" s="4" t="s">
        <v>196</v>
      </c>
      <c r="C106" s="3" t="s">
        <v>197</v>
      </c>
      <c r="D106" s="3"/>
      <c r="E106" s="3" t="s">
        <v>27</v>
      </c>
      <c r="F106" s="3"/>
      <c r="G106" s="3"/>
      <c r="H106" s="3"/>
      <c r="I106" s="3"/>
      <c r="J106" s="3"/>
      <c r="K106" s="3"/>
      <c r="L106" s="3"/>
      <c r="M106" s="3">
        <v>21.5</v>
      </c>
      <c r="N106" s="3"/>
      <c r="O106" s="3"/>
      <c r="P106" s="3"/>
      <c r="Q106" s="3"/>
      <c r="R106" s="3"/>
      <c r="S106" s="3"/>
      <c r="T106" s="3"/>
      <c r="U106" s="3"/>
      <c r="V106" s="2">
        <f>SUM(H106:U106)</f>
        <v>21.5</v>
      </c>
      <c r="W106" s="7">
        <v>20</v>
      </c>
      <c r="X106" s="3"/>
      <c r="Y106" s="3"/>
      <c r="Z106" s="3"/>
    </row>
    <row r="107" spans="1:26" ht="15.75" x14ac:dyDescent="0.25">
      <c r="A107" s="2">
        <v>106</v>
      </c>
      <c r="B107" s="4" t="s">
        <v>198</v>
      </c>
      <c r="C107" s="3" t="s">
        <v>199</v>
      </c>
      <c r="D107" s="3"/>
      <c r="E107" s="3" t="s">
        <v>27</v>
      </c>
      <c r="F107" s="3"/>
      <c r="G107" s="3"/>
      <c r="H107" s="3"/>
      <c r="I107" s="3"/>
      <c r="J107" s="3"/>
      <c r="K107" s="3"/>
      <c r="L107" s="3"/>
      <c r="M107" s="3">
        <v>21.5</v>
      </c>
      <c r="N107" s="3"/>
      <c r="O107" s="3"/>
      <c r="P107" s="3"/>
      <c r="Q107" s="3"/>
      <c r="R107" s="3"/>
      <c r="S107" s="3"/>
      <c r="T107" s="3"/>
      <c r="U107" s="3"/>
      <c r="V107" s="2">
        <f>SUM(H107:U107)</f>
        <v>21.5</v>
      </c>
      <c r="W107" s="7">
        <v>20</v>
      </c>
      <c r="X107" s="3"/>
      <c r="Y107" s="3"/>
      <c r="Z107" s="3"/>
    </row>
    <row r="108" spans="1:26" ht="15.75" x14ac:dyDescent="0.25">
      <c r="A108" s="2">
        <v>107</v>
      </c>
      <c r="B108" s="4" t="s">
        <v>200</v>
      </c>
      <c r="C108" s="3" t="s">
        <v>201</v>
      </c>
      <c r="D108" s="3"/>
      <c r="E108" s="3" t="s">
        <v>27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v>21.5</v>
      </c>
      <c r="R108" s="3"/>
      <c r="S108" s="3"/>
      <c r="T108" s="3"/>
      <c r="U108" s="3"/>
      <c r="V108" s="2">
        <f>SUM(H108:U108)</f>
        <v>21.5</v>
      </c>
      <c r="W108" s="7">
        <v>14</v>
      </c>
      <c r="X108" s="3"/>
      <c r="Y108" s="3"/>
      <c r="Z108" s="3"/>
    </row>
    <row r="109" spans="1:26" ht="15.75" x14ac:dyDescent="0.25">
      <c r="A109" s="2">
        <v>108</v>
      </c>
      <c r="B109" s="4" t="s">
        <v>202</v>
      </c>
      <c r="C109" s="3" t="s">
        <v>203</v>
      </c>
      <c r="D109" s="3"/>
      <c r="E109" s="3" t="s">
        <v>27</v>
      </c>
      <c r="F109" s="3"/>
      <c r="G109" s="3"/>
      <c r="H109" s="3"/>
      <c r="I109" s="3"/>
      <c r="J109" s="3"/>
      <c r="K109" s="3"/>
      <c r="L109" s="3">
        <v>12</v>
      </c>
      <c r="M109" s="3">
        <v>39</v>
      </c>
      <c r="N109" s="3"/>
      <c r="O109" s="3"/>
      <c r="P109" s="3"/>
      <c r="Q109" s="3"/>
      <c r="R109" s="3"/>
      <c r="S109" s="3"/>
      <c r="T109" s="3"/>
      <c r="U109" s="3"/>
      <c r="V109" s="2">
        <f>SUM(H109:U109)</f>
        <v>51</v>
      </c>
      <c r="W109" s="7">
        <f>((12*24)+(39*20))/51</f>
        <v>20.941176470588236</v>
      </c>
      <c r="X109" s="3"/>
      <c r="Y109" s="3"/>
      <c r="Z109" s="3"/>
    </row>
    <row r="110" spans="1:26" ht="15.75" x14ac:dyDescent="0.25">
      <c r="A110" s="2">
        <v>109</v>
      </c>
      <c r="B110" s="4" t="s">
        <v>204</v>
      </c>
      <c r="C110" s="3"/>
      <c r="D110" s="3"/>
      <c r="E110" s="3" t="s">
        <v>27</v>
      </c>
      <c r="F110" s="3"/>
      <c r="G110" s="3"/>
      <c r="H110" s="3"/>
      <c r="I110" s="3"/>
      <c r="J110" s="3"/>
      <c r="K110" s="3"/>
      <c r="L110" s="3"/>
      <c r="M110" s="3">
        <v>55</v>
      </c>
      <c r="N110" s="3"/>
      <c r="O110" s="3"/>
      <c r="P110" s="3"/>
      <c r="Q110" s="3"/>
      <c r="R110" s="3"/>
      <c r="S110" s="3"/>
      <c r="T110" s="3"/>
      <c r="U110" s="3"/>
      <c r="V110" s="2">
        <f>SUM(H110:U110)</f>
        <v>55</v>
      </c>
      <c r="W110" s="7">
        <v>20</v>
      </c>
      <c r="X110" s="3"/>
      <c r="Y110" s="3"/>
      <c r="Z110" s="3"/>
    </row>
    <row r="111" spans="1:26" ht="15.75" x14ac:dyDescent="0.25">
      <c r="A111" s="2">
        <v>110</v>
      </c>
      <c r="B111" s="4" t="s">
        <v>205</v>
      </c>
      <c r="C111" s="3" t="s">
        <v>96</v>
      </c>
      <c r="D111" s="3"/>
      <c r="E111" s="3" t="s">
        <v>27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>
        <v>48</v>
      </c>
      <c r="R111" s="3"/>
      <c r="S111" s="3"/>
      <c r="T111" s="3"/>
      <c r="U111" s="3"/>
      <c r="V111" s="2">
        <f>SUM(H111:U111)</f>
        <v>48</v>
      </c>
      <c r="W111" s="7">
        <v>14</v>
      </c>
      <c r="X111" s="3"/>
      <c r="Y111" s="3"/>
      <c r="Z111" s="3"/>
    </row>
    <row r="112" spans="1:26" ht="15.75" x14ac:dyDescent="0.25">
      <c r="A112" s="2">
        <v>111</v>
      </c>
      <c r="B112" s="4" t="s">
        <v>206</v>
      </c>
      <c r="C112" s="3" t="s">
        <v>207</v>
      </c>
      <c r="D112" s="3"/>
      <c r="E112" s="3" t="s">
        <v>27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>
        <v>62</v>
      </c>
      <c r="Q112" s="3"/>
      <c r="R112" s="3"/>
      <c r="S112" s="3"/>
      <c r="T112" s="3"/>
      <c r="U112" s="3"/>
      <c r="V112" s="2">
        <f>SUM(H112:U112)</f>
        <v>62</v>
      </c>
      <c r="W112" s="7">
        <v>16</v>
      </c>
      <c r="X112" s="3"/>
      <c r="Y112" s="3"/>
      <c r="Z112" s="3"/>
    </row>
    <row r="113" spans="1:26" ht="15.75" x14ac:dyDescent="0.25">
      <c r="A113" s="2">
        <v>112</v>
      </c>
      <c r="B113" s="4" t="s">
        <v>208</v>
      </c>
      <c r="C113" s="3"/>
      <c r="D113" s="3"/>
      <c r="E113" s="3" t="s">
        <v>27</v>
      </c>
      <c r="F113" s="3"/>
      <c r="G113" s="3"/>
      <c r="H113" s="3"/>
      <c r="I113" s="3"/>
      <c r="J113" s="3"/>
      <c r="K113" s="3"/>
      <c r="L113" s="3"/>
      <c r="M113" s="3"/>
      <c r="N113" s="3"/>
      <c r="O113" s="3">
        <v>69</v>
      </c>
      <c r="P113" s="3"/>
      <c r="Q113" s="3"/>
      <c r="R113" s="3"/>
      <c r="S113" s="3"/>
      <c r="T113" s="3"/>
      <c r="U113" s="3"/>
      <c r="V113" s="2">
        <f>SUM(H113:U113)</f>
        <v>69</v>
      </c>
      <c r="W113" s="7">
        <v>17</v>
      </c>
      <c r="X113" s="3"/>
      <c r="Y113" s="3"/>
      <c r="Z113" s="3"/>
    </row>
    <row r="114" spans="1:26" ht="15.75" x14ac:dyDescent="0.25">
      <c r="A114" s="2">
        <v>113</v>
      </c>
      <c r="B114" s="4" t="s">
        <v>210</v>
      </c>
      <c r="C114" s="3" t="s">
        <v>211</v>
      </c>
      <c r="D114" s="3"/>
      <c r="E114" s="3" t="s">
        <v>27</v>
      </c>
      <c r="F114" s="3"/>
      <c r="G114" s="3"/>
      <c r="H114" s="3"/>
      <c r="I114" s="3"/>
      <c r="J114" s="3"/>
      <c r="K114" s="3"/>
      <c r="L114" s="3"/>
      <c r="M114" s="3">
        <v>54</v>
      </c>
      <c r="N114" s="3"/>
      <c r="O114" s="3"/>
      <c r="P114" s="3"/>
      <c r="Q114" s="3"/>
      <c r="R114" s="3">
        <v>2</v>
      </c>
      <c r="S114" s="3"/>
      <c r="T114" s="3"/>
      <c r="U114" s="3"/>
      <c r="V114" s="2">
        <f>SUM(H114:U114)</f>
        <v>56</v>
      </c>
      <c r="W114" s="7">
        <f>((54*20)+(2*12))/56</f>
        <v>19.714285714285715</v>
      </c>
      <c r="X114" s="3"/>
      <c r="Y114" s="3"/>
      <c r="Z114" s="3"/>
    </row>
    <row r="115" spans="1:26" ht="15.75" x14ac:dyDescent="0.25">
      <c r="A115" s="2">
        <v>114</v>
      </c>
      <c r="B115" s="4" t="s">
        <v>17</v>
      </c>
      <c r="C115" s="3" t="s">
        <v>212</v>
      </c>
      <c r="D115" s="3"/>
      <c r="E115" s="3" t="s">
        <v>27</v>
      </c>
      <c r="F115" s="3"/>
      <c r="G115" s="3"/>
      <c r="H115" s="3"/>
      <c r="I115" s="3"/>
      <c r="J115" s="3"/>
      <c r="K115" s="3"/>
      <c r="L115" s="3"/>
      <c r="M115" s="3">
        <v>50</v>
      </c>
      <c r="N115" s="3"/>
      <c r="O115" s="3"/>
      <c r="P115" s="3"/>
      <c r="Q115" s="3"/>
      <c r="R115" s="3"/>
      <c r="S115" s="3"/>
      <c r="T115" s="3"/>
      <c r="U115" s="3"/>
      <c r="V115" s="2">
        <f>SUM(H115:U115)</f>
        <v>50</v>
      </c>
      <c r="W115" s="7">
        <v>20</v>
      </c>
      <c r="X115" s="3"/>
      <c r="Y115" s="3"/>
      <c r="Z115" s="3"/>
    </row>
    <row r="116" spans="1:26" ht="15.75" x14ac:dyDescent="0.25">
      <c r="A116" s="2">
        <v>115</v>
      </c>
      <c r="B116" s="4" t="s">
        <v>213</v>
      </c>
      <c r="C116" s="3" t="s">
        <v>214</v>
      </c>
      <c r="D116" s="3"/>
      <c r="E116" s="3" t="s">
        <v>216</v>
      </c>
      <c r="F116" s="3"/>
      <c r="G116" s="3"/>
      <c r="H116" s="3"/>
      <c r="I116" s="3"/>
      <c r="J116" s="3">
        <v>6</v>
      </c>
      <c r="K116" s="3"/>
      <c r="L116" s="3"/>
      <c r="M116" s="3"/>
      <c r="N116" s="3"/>
      <c r="O116" s="3"/>
      <c r="P116" s="3">
        <v>4</v>
      </c>
      <c r="Q116" s="3"/>
      <c r="R116" s="3"/>
      <c r="S116" s="3"/>
      <c r="T116" s="3"/>
      <c r="U116" s="3"/>
      <c r="V116" s="2">
        <f>SUM(H116:U116)</f>
        <v>10</v>
      </c>
      <c r="W116" s="7">
        <f>((6*27)+(4*16))/10</f>
        <v>22.6</v>
      </c>
      <c r="X116" s="3"/>
      <c r="Y116" s="3"/>
      <c r="Z116" s="3"/>
    </row>
    <row r="117" spans="1:26" ht="15.75" x14ac:dyDescent="0.25">
      <c r="A117" s="2">
        <v>116</v>
      </c>
      <c r="B117" s="4" t="s">
        <v>217</v>
      </c>
      <c r="C117" s="3" t="s">
        <v>95</v>
      </c>
      <c r="D117" s="3"/>
      <c r="E117" s="3" t="s">
        <v>28</v>
      </c>
      <c r="F117" s="3"/>
      <c r="G117" s="3"/>
      <c r="H117" s="3"/>
      <c r="I117" s="3"/>
      <c r="J117" s="3"/>
      <c r="K117" s="3"/>
      <c r="L117" s="3"/>
      <c r="M117" s="3"/>
      <c r="N117" s="3"/>
      <c r="O117" s="3">
        <v>14</v>
      </c>
      <c r="P117" s="3"/>
      <c r="Q117" s="3"/>
      <c r="R117" s="3"/>
      <c r="S117" s="3"/>
      <c r="T117" s="3"/>
      <c r="U117" s="3"/>
      <c r="V117" s="2">
        <f>SUM(H117:U117)</f>
        <v>14</v>
      </c>
      <c r="W117" s="7">
        <v>17</v>
      </c>
      <c r="X117" s="3"/>
      <c r="Y117" s="3"/>
      <c r="Z117" s="3"/>
    </row>
    <row r="118" spans="1:26" ht="15.75" x14ac:dyDescent="0.25">
      <c r="A118" s="2">
        <v>117</v>
      </c>
      <c r="B118" s="4" t="s">
        <v>218</v>
      </c>
      <c r="C118" s="3" t="s">
        <v>219</v>
      </c>
      <c r="D118" s="3"/>
      <c r="E118" s="3" t="s">
        <v>27</v>
      </c>
      <c r="F118" s="3"/>
      <c r="G118" s="3"/>
      <c r="H118" s="3"/>
      <c r="I118" s="3"/>
      <c r="J118" s="3"/>
      <c r="K118" s="3"/>
      <c r="L118" s="3"/>
      <c r="M118" s="3">
        <v>44</v>
      </c>
      <c r="N118" s="3"/>
      <c r="O118" s="3"/>
      <c r="P118" s="3"/>
      <c r="Q118" s="3"/>
      <c r="R118" s="3"/>
      <c r="S118" s="3"/>
      <c r="T118" s="3"/>
      <c r="U118" s="3"/>
      <c r="V118" s="2">
        <f>SUM(H118:U118)</f>
        <v>44</v>
      </c>
      <c r="W118" s="7">
        <v>20</v>
      </c>
      <c r="X118" s="3"/>
      <c r="Y118" s="3"/>
      <c r="Z118" s="3"/>
    </row>
    <row r="119" spans="1:26" ht="15.75" x14ac:dyDescent="0.25">
      <c r="A119" s="2">
        <v>118</v>
      </c>
      <c r="B119" s="4" t="s">
        <v>69</v>
      </c>
      <c r="C119" s="3" t="s">
        <v>220</v>
      </c>
      <c r="D119" s="3"/>
      <c r="E119" s="3" t="s">
        <v>27</v>
      </c>
      <c r="F119" s="3"/>
      <c r="G119" s="3"/>
      <c r="H119" s="3"/>
      <c r="I119" s="3"/>
      <c r="J119" s="3"/>
      <c r="K119" s="3"/>
      <c r="L119" s="3"/>
      <c r="M119" s="3">
        <v>54</v>
      </c>
      <c r="N119" s="3"/>
      <c r="O119" s="3"/>
      <c r="P119" s="3"/>
      <c r="Q119" s="3"/>
      <c r="R119" s="3"/>
      <c r="S119" s="3"/>
      <c r="T119" s="3"/>
      <c r="U119" s="3"/>
      <c r="V119" s="2">
        <f>SUM(H119:U119)</f>
        <v>54</v>
      </c>
      <c r="W119" s="7">
        <v>20</v>
      </c>
      <c r="X119" s="3"/>
      <c r="Y119" s="3"/>
      <c r="Z119" s="3"/>
    </row>
    <row r="120" spans="1:26" ht="15.75" x14ac:dyDescent="0.25">
      <c r="A120" s="2">
        <v>119</v>
      </c>
      <c r="B120" s="4" t="s">
        <v>74</v>
      </c>
      <c r="C120" s="3" t="s">
        <v>221</v>
      </c>
      <c r="D120" s="3"/>
      <c r="E120" s="3" t="s">
        <v>27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>
        <v>5</v>
      </c>
      <c r="R120" s="3"/>
      <c r="S120" s="3"/>
      <c r="T120" s="3"/>
      <c r="U120" s="3"/>
      <c r="V120" s="2">
        <f>SUM(H120:U120)</f>
        <v>5</v>
      </c>
      <c r="W120" s="7">
        <v>14</v>
      </c>
      <c r="X120" s="3"/>
      <c r="Y120" s="3"/>
      <c r="Z120" s="3"/>
    </row>
    <row r="121" spans="1:26" ht="15.75" x14ac:dyDescent="0.25">
      <c r="A121" s="2">
        <v>120</v>
      </c>
      <c r="B121" s="4" t="s">
        <v>222</v>
      </c>
      <c r="C121" s="3" t="s">
        <v>223</v>
      </c>
      <c r="D121" s="3"/>
      <c r="E121" s="3" t="s">
        <v>27</v>
      </c>
      <c r="F121" s="3"/>
      <c r="G121" s="3"/>
      <c r="H121" s="3"/>
      <c r="I121" s="3"/>
      <c r="J121" s="3"/>
      <c r="K121" s="3"/>
      <c r="L121" s="3"/>
      <c r="M121" s="3">
        <v>5</v>
      </c>
      <c r="N121" s="3"/>
      <c r="O121" s="3"/>
      <c r="P121" s="3"/>
      <c r="Q121" s="3"/>
      <c r="R121" s="3"/>
      <c r="S121" s="3"/>
      <c r="T121" s="3"/>
      <c r="U121" s="3"/>
      <c r="V121" s="2">
        <f>SUM(H121:U121)</f>
        <v>5</v>
      </c>
      <c r="W121" s="7">
        <v>20</v>
      </c>
      <c r="X121" s="3"/>
      <c r="Y121" s="3"/>
      <c r="Z121" s="3"/>
    </row>
    <row r="122" spans="1:26" ht="15.75" x14ac:dyDescent="0.25">
      <c r="A122" s="2">
        <v>121</v>
      </c>
      <c r="B122" s="4" t="s">
        <v>224</v>
      </c>
      <c r="C122" s="3" t="s">
        <v>225</v>
      </c>
      <c r="D122" s="3"/>
      <c r="E122" s="3" t="s">
        <v>107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>
        <v>4</v>
      </c>
      <c r="R122" s="3"/>
      <c r="S122" s="3"/>
      <c r="T122" s="3"/>
      <c r="U122" s="3"/>
      <c r="V122" s="2">
        <f>SUM(H122:U122)</f>
        <v>4</v>
      </c>
      <c r="W122" s="7">
        <v>14</v>
      </c>
      <c r="X122" s="3"/>
      <c r="Y122" s="3"/>
      <c r="Z122" s="3"/>
    </row>
    <row r="123" spans="1:26" ht="15.75" x14ac:dyDescent="0.25">
      <c r="A123" s="2">
        <v>122</v>
      </c>
      <c r="B123" s="4" t="s">
        <v>60</v>
      </c>
      <c r="C123" s="3" t="s">
        <v>226</v>
      </c>
      <c r="D123" s="3"/>
      <c r="E123" s="3" t="s">
        <v>28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62</v>
      </c>
      <c r="Q123" s="3">
        <v>4</v>
      </c>
      <c r="R123" s="3"/>
      <c r="S123" s="3"/>
      <c r="T123" s="3"/>
      <c r="U123" s="3"/>
      <c r="V123" s="2">
        <f>SUM(H123:U123)</f>
        <v>66</v>
      </c>
      <c r="W123" s="7">
        <f>((62*16)+(4*14))/66</f>
        <v>15.878787878787879</v>
      </c>
      <c r="X123" s="3"/>
      <c r="Y123" s="3"/>
      <c r="Z123" s="3"/>
    </row>
    <row r="124" spans="1:26" ht="15.75" x14ac:dyDescent="0.25">
      <c r="A124" s="2">
        <v>123</v>
      </c>
      <c r="B124" s="4" t="s">
        <v>74</v>
      </c>
      <c r="C124" s="3" t="s">
        <v>227</v>
      </c>
      <c r="D124" s="3"/>
      <c r="E124" s="3" t="s">
        <v>27</v>
      </c>
      <c r="F124" s="3"/>
      <c r="G124" s="3"/>
      <c r="H124" s="3"/>
      <c r="I124" s="3"/>
      <c r="J124" s="3"/>
      <c r="K124" s="3"/>
      <c r="L124" s="3"/>
      <c r="M124" s="3"/>
      <c r="N124" s="3">
        <v>52</v>
      </c>
      <c r="O124" s="3"/>
      <c r="P124" s="3"/>
      <c r="Q124" s="3"/>
      <c r="R124" s="3"/>
      <c r="S124" s="3"/>
      <c r="T124" s="3"/>
      <c r="U124" s="3"/>
      <c r="V124" s="2">
        <f>SUM(H124:U124)</f>
        <v>52</v>
      </c>
      <c r="W124" s="7">
        <v>18</v>
      </c>
      <c r="X124" s="3"/>
      <c r="Y124" s="3"/>
      <c r="Z124" s="3"/>
    </row>
    <row r="125" spans="1:26" ht="15.75" x14ac:dyDescent="0.25">
      <c r="A125" s="2">
        <v>124</v>
      </c>
      <c r="B125" s="4" t="s">
        <v>17</v>
      </c>
      <c r="C125" s="3" t="s">
        <v>228</v>
      </c>
      <c r="D125" s="3"/>
      <c r="E125" s="3" t="s">
        <v>27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>
        <v>4</v>
      </c>
      <c r="Q125" s="3"/>
      <c r="R125" s="3"/>
      <c r="S125" s="3"/>
      <c r="T125" s="3"/>
      <c r="U125" s="3"/>
      <c r="V125" s="2">
        <f>SUM(H125:U125)</f>
        <v>4</v>
      </c>
      <c r="W125" s="7">
        <v>16</v>
      </c>
      <c r="X125" s="3"/>
      <c r="Y125" s="3"/>
      <c r="Z125" s="3"/>
    </row>
    <row r="126" spans="1:26" ht="15.75" x14ac:dyDescent="0.25">
      <c r="A126" s="2">
        <v>125</v>
      </c>
      <c r="B126" s="4" t="s">
        <v>35</v>
      </c>
      <c r="C126" s="3" t="s">
        <v>229</v>
      </c>
      <c r="D126" s="3"/>
      <c r="E126" s="3" t="s">
        <v>27</v>
      </c>
      <c r="F126" s="3"/>
      <c r="G126" s="3"/>
      <c r="H126" s="3"/>
      <c r="I126" s="3"/>
      <c r="J126" s="3"/>
      <c r="K126" s="3"/>
      <c r="L126" s="3"/>
      <c r="M126" s="3"/>
      <c r="N126" s="3">
        <v>49</v>
      </c>
      <c r="O126" s="3"/>
      <c r="P126" s="3"/>
      <c r="Q126" s="3"/>
      <c r="R126" s="3"/>
      <c r="S126" s="3"/>
      <c r="T126" s="3"/>
      <c r="U126" s="3"/>
      <c r="V126" s="2">
        <f>SUM(H126:U126)</f>
        <v>49</v>
      </c>
      <c r="W126" s="7">
        <v>18</v>
      </c>
      <c r="X126" s="3"/>
      <c r="Y126" s="3"/>
      <c r="Z126" s="3"/>
    </row>
    <row r="127" spans="1:26" ht="15.75" x14ac:dyDescent="0.25">
      <c r="A127" s="2">
        <v>126</v>
      </c>
      <c r="B127" s="4" t="s">
        <v>230</v>
      </c>
      <c r="C127" s="3" t="s">
        <v>231</v>
      </c>
      <c r="D127" s="3"/>
      <c r="E127" s="3" t="s">
        <v>232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>
        <v>52</v>
      </c>
      <c r="R127" s="3"/>
      <c r="S127" s="3"/>
      <c r="T127" s="3"/>
      <c r="U127" s="3"/>
      <c r="V127" s="2">
        <f>SUM(H127:U127)</f>
        <v>52</v>
      </c>
      <c r="W127" s="7">
        <v>14</v>
      </c>
      <c r="X127" s="3"/>
      <c r="Y127" s="3"/>
      <c r="Z127" s="3"/>
    </row>
    <row r="128" spans="1:26" ht="15.75" x14ac:dyDescent="0.25">
      <c r="A128" s="2">
        <v>127</v>
      </c>
      <c r="B128" s="4" t="s">
        <v>233</v>
      </c>
      <c r="C128" s="3" t="s">
        <v>234</v>
      </c>
      <c r="D128" s="3"/>
      <c r="E128" s="3" t="s">
        <v>27</v>
      </c>
      <c r="F128" s="3"/>
      <c r="G128" s="3"/>
      <c r="H128" s="3"/>
      <c r="I128" s="3"/>
      <c r="J128" s="3"/>
      <c r="K128" s="3"/>
      <c r="L128" s="3"/>
      <c r="M128" s="3">
        <v>27</v>
      </c>
      <c r="N128" s="3"/>
      <c r="O128" s="3"/>
      <c r="P128" s="3"/>
      <c r="Q128" s="3"/>
      <c r="R128" s="3"/>
      <c r="S128" s="3"/>
      <c r="T128" s="3"/>
      <c r="U128" s="3"/>
      <c r="V128" s="2">
        <f>SUM(H128:U128)</f>
        <v>27</v>
      </c>
      <c r="W128" s="7">
        <v>20</v>
      </c>
      <c r="X128" s="3"/>
      <c r="Y128" s="3"/>
      <c r="Z128" s="3"/>
    </row>
    <row r="129" spans="1:26" ht="15.75" x14ac:dyDescent="0.25">
      <c r="A129" s="2">
        <v>128</v>
      </c>
      <c r="B129" s="4" t="s">
        <v>235</v>
      </c>
      <c r="C129" s="3" t="s">
        <v>236</v>
      </c>
      <c r="D129" s="3"/>
      <c r="E129" s="3" t="s">
        <v>27</v>
      </c>
      <c r="F129" s="3"/>
      <c r="G129" s="3"/>
      <c r="H129" s="3"/>
      <c r="I129" s="3"/>
      <c r="J129" s="3"/>
      <c r="K129" s="3"/>
      <c r="L129" s="3"/>
      <c r="M129" s="3"/>
      <c r="N129" s="3">
        <v>49</v>
      </c>
      <c r="O129" s="3"/>
      <c r="P129" s="3"/>
      <c r="Q129" s="3"/>
      <c r="R129" s="3"/>
      <c r="S129" s="3"/>
      <c r="T129" s="3"/>
      <c r="U129" s="3"/>
      <c r="V129" s="2">
        <f>SUM(H129:U129)</f>
        <v>49</v>
      </c>
      <c r="W129" s="7">
        <v>18</v>
      </c>
      <c r="X129" s="3"/>
      <c r="Y129" s="3"/>
      <c r="Z129" s="3"/>
    </row>
    <row r="130" spans="1:26" ht="15.75" x14ac:dyDescent="0.25">
      <c r="A130" s="2">
        <v>129</v>
      </c>
      <c r="B130" s="4" t="s">
        <v>237</v>
      </c>
      <c r="C130" s="3"/>
      <c r="D130" s="3"/>
      <c r="E130" s="3" t="s">
        <v>27</v>
      </c>
      <c r="F130" s="3"/>
      <c r="G130" s="3"/>
      <c r="H130" s="3"/>
      <c r="I130" s="3"/>
      <c r="J130" s="3"/>
      <c r="K130" s="3"/>
      <c r="L130" s="3"/>
      <c r="M130" s="3">
        <v>51</v>
      </c>
      <c r="N130" s="3"/>
      <c r="O130" s="3"/>
      <c r="P130" s="3"/>
      <c r="Q130" s="3"/>
      <c r="R130" s="3"/>
      <c r="S130" s="3"/>
      <c r="T130" s="3"/>
      <c r="U130" s="3"/>
      <c r="V130" s="2">
        <f>SUM(H130:U130)</f>
        <v>51</v>
      </c>
      <c r="W130" s="7">
        <v>20</v>
      </c>
      <c r="X130" s="3"/>
      <c r="Y130" s="3"/>
      <c r="Z130" s="3"/>
    </row>
    <row r="131" spans="1:26" ht="15.75" x14ac:dyDescent="0.25">
      <c r="A131" s="2">
        <v>130</v>
      </c>
      <c r="B131" s="4" t="s">
        <v>235</v>
      </c>
      <c r="C131" s="3" t="s">
        <v>238</v>
      </c>
      <c r="D131" s="3"/>
      <c r="E131" s="3" t="s">
        <v>27</v>
      </c>
      <c r="F131" s="3"/>
      <c r="G131" s="3"/>
      <c r="H131" s="3"/>
      <c r="I131" s="3"/>
      <c r="J131" s="3"/>
      <c r="K131" s="3"/>
      <c r="L131" s="3"/>
      <c r="M131" s="3"/>
      <c r="N131" s="3">
        <v>46</v>
      </c>
      <c r="O131" s="3"/>
      <c r="P131" s="3"/>
      <c r="Q131" s="3"/>
      <c r="R131" s="3"/>
      <c r="S131" s="3"/>
      <c r="T131" s="3"/>
      <c r="U131" s="3"/>
      <c r="V131" s="2">
        <f>SUM(H131:U131)</f>
        <v>46</v>
      </c>
      <c r="W131" s="7">
        <v>18</v>
      </c>
      <c r="X131" s="3"/>
      <c r="Y131" s="3"/>
      <c r="Z131" s="3"/>
    </row>
    <row r="132" spans="1:26" ht="15.75" x14ac:dyDescent="0.25">
      <c r="A132" s="2">
        <v>131</v>
      </c>
      <c r="B132" s="4" t="s">
        <v>239</v>
      </c>
      <c r="C132" s="3" t="s">
        <v>240</v>
      </c>
      <c r="D132" s="3"/>
      <c r="E132" s="3" t="s">
        <v>27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>
        <v>22</v>
      </c>
      <c r="R132" s="3"/>
      <c r="S132" s="3"/>
      <c r="T132" s="3"/>
      <c r="U132" s="3"/>
      <c r="V132" s="2">
        <f>SUM(H132:U132)</f>
        <v>22</v>
      </c>
      <c r="W132" s="7">
        <v>14</v>
      </c>
      <c r="X132" s="3"/>
      <c r="Y132" s="3"/>
      <c r="Z132" s="3"/>
    </row>
    <row r="133" spans="1:26" ht="15.75" x14ac:dyDescent="0.25">
      <c r="A133" s="2">
        <v>132</v>
      </c>
      <c r="B133" s="4" t="s">
        <v>17</v>
      </c>
      <c r="C133" s="3" t="s">
        <v>241</v>
      </c>
      <c r="D133" s="3"/>
      <c r="E133" s="3" t="s">
        <v>27</v>
      </c>
      <c r="F133" s="3"/>
      <c r="G133" s="3"/>
      <c r="H133" s="3"/>
      <c r="I133" s="3"/>
      <c r="J133" s="3"/>
      <c r="K133" s="3"/>
      <c r="L133" s="3"/>
      <c r="M133" s="3">
        <v>16</v>
      </c>
      <c r="N133" s="3"/>
      <c r="O133" s="3"/>
      <c r="P133" s="3"/>
      <c r="Q133" s="3"/>
      <c r="R133" s="3"/>
      <c r="S133" s="3"/>
      <c r="T133" s="3"/>
      <c r="U133" s="3"/>
      <c r="V133" s="2">
        <f>SUM(H133:U133)</f>
        <v>16</v>
      </c>
      <c r="W133" s="7">
        <v>20</v>
      </c>
      <c r="X133" s="3"/>
      <c r="Y133" s="3"/>
      <c r="Z133" s="3"/>
    </row>
    <row r="134" spans="1:26" ht="15.75" x14ac:dyDescent="0.25">
      <c r="A134" s="2">
        <v>133</v>
      </c>
      <c r="B134" s="4" t="s">
        <v>242</v>
      </c>
      <c r="C134" s="3" t="s">
        <v>243</v>
      </c>
      <c r="D134" s="3"/>
      <c r="E134" s="3" t="s">
        <v>27</v>
      </c>
      <c r="F134" s="3"/>
      <c r="G134" s="3"/>
      <c r="H134" s="3"/>
      <c r="I134" s="3"/>
      <c r="J134" s="3"/>
      <c r="K134" s="3"/>
      <c r="L134" s="3"/>
      <c r="M134" s="3">
        <v>45</v>
      </c>
      <c r="N134" s="3"/>
      <c r="O134" s="3"/>
      <c r="P134" s="3"/>
      <c r="Q134" s="3"/>
      <c r="R134" s="3"/>
      <c r="S134" s="3"/>
      <c r="T134" s="3"/>
      <c r="U134" s="3"/>
      <c r="V134" s="2">
        <f>SUM(H134:U134)</f>
        <v>45</v>
      </c>
      <c r="W134" s="7">
        <v>20</v>
      </c>
      <c r="X134" s="3"/>
      <c r="Y134" s="3"/>
      <c r="Z134" s="3"/>
    </row>
    <row r="135" spans="1:26" ht="15.75" x14ac:dyDescent="0.25">
      <c r="A135" s="2">
        <v>134</v>
      </c>
      <c r="B135" s="4" t="s">
        <v>244</v>
      </c>
      <c r="C135" s="3" t="s">
        <v>245</v>
      </c>
      <c r="D135" s="3"/>
      <c r="E135" s="3" t="s">
        <v>27</v>
      </c>
      <c r="F135" s="3"/>
      <c r="G135" s="3"/>
      <c r="H135" s="3"/>
      <c r="I135" s="3"/>
      <c r="J135" s="3"/>
      <c r="K135" s="3"/>
      <c r="L135" s="3"/>
      <c r="M135" s="3">
        <v>41</v>
      </c>
      <c r="N135" s="3"/>
      <c r="O135" s="3"/>
      <c r="P135" s="3"/>
      <c r="Q135" s="3"/>
      <c r="R135" s="3"/>
      <c r="S135" s="3"/>
      <c r="T135" s="3"/>
      <c r="U135" s="3"/>
      <c r="V135" s="2">
        <f>SUM(H135:U135)</f>
        <v>41</v>
      </c>
      <c r="W135" s="7">
        <v>20</v>
      </c>
      <c r="X135" s="3"/>
      <c r="Y135" s="3"/>
      <c r="Z135" s="3"/>
    </row>
    <row r="136" spans="1:26" ht="15.75" x14ac:dyDescent="0.25">
      <c r="A136" s="2">
        <v>135</v>
      </c>
      <c r="B136" s="4" t="s">
        <v>302</v>
      </c>
      <c r="C136" s="3" t="s">
        <v>246</v>
      </c>
      <c r="D136" s="3"/>
      <c r="E136" s="3" t="s">
        <v>28</v>
      </c>
      <c r="F136" s="3"/>
      <c r="G136" s="3"/>
      <c r="H136" s="3"/>
      <c r="I136" s="3"/>
      <c r="J136" s="3"/>
      <c r="K136" s="3"/>
      <c r="L136" s="3"/>
      <c r="M136" s="3">
        <v>41</v>
      </c>
      <c r="N136" s="3"/>
      <c r="O136" s="3"/>
      <c r="P136" s="3"/>
      <c r="Q136" s="3"/>
      <c r="R136" s="3"/>
      <c r="S136" s="3"/>
      <c r="T136" s="3"/>
      <c r="U136" s="3"/>
      <c r="V136" s="2">
        <f>SUM(H136:U136)</f>
        <v>41</v>
      </c>
      <c r="W136" s="7">
        <v>20</v>
      </c>
      <c r="X136" s="3"/>
      <c r="Y136" s="3"/>
      <c r="Z136" s="3"/>
    </row>
    <row r="137" spans="1:26" ht="15.75" x14ac:dyDescent="0.25">
      <c r="A137" s="2">
        <v>136</v>
      </c>
      <c r="B137" s="4" t="s">
        <v>52</v>
      </c>
      <c r="C137" s="3" t="s">
        <v>247</v>
      </c>
      <c r="D137" s="3"/>
      <c r="E137" s="3" t="s">
        <v>27</v>
      </c>
      <c r="F137" s="3"/>
      <c r="G137" s="3"/>
      <c r="H137" s="3"/>
      <c r="I137" s="3"/>
      <c r="J137" s="3"/>
      <c r="K137" s="3"/>
      <c r="L137" s="3"/>
      <c r="M137" s="3">
        <v>41</v>
      </c>
      <c r="N137" s="3"/>
      <c r="O137" s="3"/>
      <c r="P137" s="3"/>
      <c r="Q137" s="3"/>
      <c r="R137" s="3"/>
      <c r="S137" s="3"/>
      <c r="T137" s="3"/>
      <c r="U137" s="3"/>
      <c r="V137" s="2">
        <f>SUM(H137:U137)</f>
        <v>41</v>
      </c>
      <c r="W137" s="7">
        <v>20</v>
      </c>
      <c r="X137" s="3"/>
      <c r="Y137" s="3"/>
      <c r="Z137" s="3"/>
    </row>
    <row r="138" spans="1:26" ht="15.75" x14ac:dyDescent="0.25">
      <c r="A138" s="2">
        <v>137</v>
      </c>
      <c r="B138" s="4" t="s">
        <v>17</v>
      </c>
      <c r="C138" s="3" t="s">
        <v>248</v>
      </c>
      <c r="D138" s="3"/>
      <c r="E138" s="3" t="s">
        <v>27</v>
      </c>
      <c r="F138" s="3"/>
      <c r="G138" s="3"/>
      <c r="H138" s="3"/>
      <c r="I138" s="3"/>
      <c r="J138" s="3"/>
      <c r="K138" s="3"/>
      <c r="L138" s="3"/>
      <c r="M138" s="3">
        <v>35</v>
      </c>
      <c r="N138" s="3"/>
      <c r="O138" s="3"/>
      <c r="P138" s="3"/>
      <c r="Q138" s="3"/>
      <c r="R138" s="3"/>
      <c r="S138" s="3"/>
      <c r="T138" s="3"/>
      <c r="U138" s="3"/>
      <c r="V138" s="2">
        <f>SUM(H138:U138)</f>
        <v>35</v>
      </c>
      <c r="W138" s="7">
        <v>20</v>
      </c>
      <c r="X138" s="3"/>
      <c r="Y138" s="3"/>
      <c r="Z138" s="3"/>
    </row>
    <row r="139" spans="1:26" ht="15.75" x14ac:dyDescent="0.25">
      <c r="A139" s="2">
        <v>138</v>
      </c>
      <c r="B139" s="4" t="s">
        <v>17</v>
      </c>
      <c r="C139" s="3" t="s">
        <v>186</v>
      </c>
      <c r="D139" s="3"/>
      <c r="E139" s="3" t="s">
        <v>27</v>
      </c>
      <c r="F139" s="3"/>
      <c r="G139" s="3"/>
      <c r="H139" s="3"/>
      <c r="I139" s="3"/>
      <c r="J139" s="3"/>
      <c r="K139" s="3"/>
      <c r="L139" s="3"/>
      <c r="M139" s="3">
        <v>33</v>
      </c>
      <c r="N139" s="3"/>
      <c r="O139" s="3"/>
      <c r="P139" s="3"/>
      <c r="Q139" s="3"/>
      <c r="R139" s="3"/>
      <c r="S139" s="3"/>
      <c r="T139" s="3"/>
      <c r="U139" s="3"/>
      <c r="V139" s="2">
        <f>SUM(H139:U139)</f>
        <v>33</v>
      </c>
      <c r="W139" s="7">
        <v>20</v>
      </c>
      <c r="X139" s="3"/>
      <c r="Y139" s="3"/>
      <c r="Z139" s="3"/>
    </row>
    <row r="140" spans="1:26" ht="15.75" x14ac:dyDescent="0.25">
      <c r="A140" s="2">
        <v>139</v>
      </c>
      <c r="B140" s="4" t="s">
        <v>249</v>
      </c>
      <c r="C140" s="3" t="s">
        <v>250</v>
      </c>
      <c r="D140" s="3"/>
      <c r="E140" s="3" t="s">
        <v>27</v>
      </c>
      <c r="F140" s="3"/>
      <c r="G140" s="3"/>
      <c r="H140" s="3"/>
      <c r="I140" s="3"/>
      <c r="J140" s="3"/>
      <c r="K140" s="3"/>
      <c r="L140" s="3"/>
      <c r="M140" s="3">
        <v>3</v>
      </c>
      <c r="N140" s="3">
        <v>8</v>
      </c>
      <c r="O140" s="3"/>
      <c r="P140" s="3"/>
      <c r="Q140" s="3"/>
      <c r="R140" s="3"/>
      <c r="S140" s="3"/>
      <c r="T140" s="3"/>
      <c r="U140" s="3"/>
      <c r="V140" s="2">
        <f>SUM(H140:U140)</f>
        <v>11</v>
      </c>
      <c r="W140" s="7">
        <f>((3*20)+(8*18))/11</f>
        <v>18.545454545454547</v>
      </c>
      <c r="X140" s="3"/>
      <c r="Y140" s="3"/>
      <c r="Z140" s="3"/>
    </row>
    <row r="141" spans="1:26" ht="15.75" x14ac:dyDescent="0.25">
      <c r="A141" s="2">
        <v>140</v>
      </c>
      <c r="B141" s="4" t="s">
        <v>251</v>
      </c>
      <c r="C141" s="3"/>
      <c r="D141" s="3"/>
      <c r="E141" s="3" t="s">
        <v>28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v>14</v>
      </c>
      <c r="Q141" s="3">
        <v>2</v>
      </c>
      <c r="R141" s="3"/>
      <c r="S141" s="3"/>
      <c r="T141" s="3"/>
      <c r="U141" s="3"/>
      <c r="V141" s="2">
        <f>SUM(H141:U141)</f>
        <v>16</v>
      </c>
      <c r="W141" s="7">
        <f>((14*16)+(2*14))/16</f>
        <v>15.75</v>
      </c>
      <c r="X141" s="3"/>
      <c r="Y141" s="3"/>
      <c r="Z141" s="3"/>
    </row>
    <row r="142" spans="1:26" ht="15.75" x14ac:dyDescent="0.25">
      <c r="A142" s="2">
        <v>141</v>
      </c>
      <c r="B142" s="4" t="s">
        <v>252</v>
      </c>
      <c r="C142" s="3" t="s">
        <v>253</v>
      </c>
      <c r="D142" s="3"/>
      <c r="E142" s="3" t="s">
        <v>27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v>4</v>
      </c>
      <c r="Q142" s="3"/>
      <c r="R142" s="3"/>
      <c r="S142" s="3"/>
      <c r="T142" s="3"/>
      <c r="U142" s="3"/>
      <c r="V142" s="2">
        <f>SUM(H142:U142)</f>
        <v>4</v>
      </c>
      <c r="W142" s="7">
        <v>16</v>
      </c>
      <c r="X142" s="3"/>
      <c r="Y142" s="3"/>
      <c r="Z142" s="3"/>
    </row>
    <row r="143" spans="1:26" ht="15.75" x14ac:dyDescent="0.25">
      <c r="A143" s="2">
        <v>142</v>
      </c>
      <c r="B143" s="4" t="s">
        <v>254</v>
      </c>
      <c r="C143" s="3"/>
      <c r="D143" s="3"/>
      <c r="E143" s="3" t="s">
        <v>27</v>
      </c>
      <c r="F143" s="3"/>
      <c r="G143" s="3"/>
      <c r="H143" s="3"/>
      <c r="I143" s="3"/>
      <c r="J143" s="3"/>
      <c r="K143" s="3"/>
      <c r="L143" s="3"/>
      <c r="M143" s="3"/>
      <c r="N143" s="3">
        <v>3</v>
      </c>
      <c r="O143" s="3"/>
      <c r="P143" s="3"/>
      <c r="Q143" s="3"/>
      <c r="R143" s="3"/>
      <c r="S143" s="3"/>
      <c r="T143" s="3"/>
      <c r="U143" s="3"/>
      <c r="V143" s="2">
        <f>SUM(H143:U143)</f>
        <v>3</v>
      </c>
      <c r="W143" s="7">
        <v>18</v>
      </c>
      <c r="X143" s="3"/>
      <c r="Y143" s="3"/>
      <c r="Z143" s="3"/>
    </row>
    <row r="144" spans="1:26" ht="15.75" x14ac:dyDescent="0.25">
      <c r="A144" s="2">
        <v>143</v>
      </c>
      <c r="B144" s="4" t="s">
        <v>17</v>
      </c>
      <c r="C144" s="3" t="s">
        <v>255</v>
      </c>
      <c r="D144" s="3"/>
      <c r="E144" s="3" t="s">
        <v>27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6</v>
      </c>
      <c r="R144" s="3"/>
      <c r="S144" s="3"/>
      <c r="T144" s="3"/>
      <c r="U144" s="3"/>
      <c r="V144" s="2">
        <f>SUM(H144:U144)</f>
        <v>6</v>
      </c>
      <c r="W144" s="7">
        <v>14</v>
      </c>
      <c r="X144" s="3"/>
      <c r="Y144" s="3"/>
      <c r="Z144" s="3"/>
    </row>
    <row r="145" spans="1:26" ht="15.75" x14ac:dyDescent="0.25">
      <c r="A145" s="2">
        <v>144</v>
      </c>
      <c r="B145" s="4" t="s">
        <v>256</v>
      </c>
      <c r="C145" s="3"/>
      <c r="D145" s="3"/>
      <c r="E145" s="3" t="s">
        <v>193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>
        <v>6</v>
      </c>
      <c r="T145" s="3"/>
      <c r="U145" s="3"/>
      <c r="V145" s="2">
        <f>SUM(H145:U145)</f>
        <v>6</v>
      </c>
      <c r="W145" s="7">
        <v>11</v>
      </c>
      <c r="X145" s="3"/>
      <c r="Y145" s="3"/>
      <c r="Z145" s="3"/>
    </row>
    <row r="146" spans="1:26" ht="15.75" x14ac:dyDescent="0.25">
      <c r="A146" s="2">
        <v>145</v>
      </c>
      <c r="B146" s="4" t="s">
        <v>17</v>
      </c>
      <c r="C146" s="3" t="s">
        <v>258</v>
      </c>
      <c r="D146" s="3"/>
      <c r="E146" s="3" t="s">
        <v>27</v>
      </c>
      <c r="F146" s="3" t="s">
        <v>305</v>
      </c>
      <c r="G146" s="3" t="s">
        <v>13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>
        <v>6</v>
      </c>
      <c r="S146" s="3"/>
      <c r="T146" s="3"/>
      <c r="U146" s="3"/>
      <c r="V146" s="2">
        <f>SUM(H146:U146)</f>
        <v>6</v>
      </c>
      <c r="W146" s="7">
        <v>12</v>
      </c>
      <c r="X146" s="3"/>
      <c r="Y146" s="3"/>
      <c r="Z146" s="3"/>
    </row>
    <row r="147" spans="1:26" ht="15.75" x14ac:dyDescent="0.25">
      <c r="A147" s="2">
        <v>146</v>
      </c>
      <c r="B147" s="4" t="s">
        <v>259</v>
      </c>
      <c r="C147" s="3"/>
      <c r="D147" s="3"/>
      <c r="E147" s="3" t="s">
        <v>107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>
        <v>1</v>
      </c>
      <c r="V147" s="2">
        <f>SUM(H147:U147)</f>
        <v>1</v>
      </c>
      <c r="W147" s="7" t="s">
        <v>301</v>
      </c>
      <c r="X147" s="3"/>
      <c r="Y147" s="3"/>
      <c r="Z147" s="3"/>
    </row>
    <row r="148" spans="1:26" ht="15.75" x14ac:dyDescent="0.25">
      <c r="A148" s="2">
        <v>147</v>
      </c>
      <c r="B148" s="4" t="s">
        <v>17</v>
      </c>
      <c r="C148" s="3" t="s">
        <v>261</v>
      </c>
      <c r="D148" s="3"/>
      <c r="E148" s="3" t="s">
        <v>27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64</v>
      </c>
      <c r="R148" s="3"/>
      <c r="S148" s="3"/>
      <c r="T148" s="3"/>
      <c r="U148" s="3"/>
      <c r="V148" s="2">
        <f>SUM(H148:U148)</f>
        <v>64</v>
      </c>
      <c r="W148" s="7">
        <v>14</v>
      </c>
      <c r="X148" s="3"/>
      <c r="Y148" s="3"/>
      <c r="Z148" s="3"/>
    </row>
    <row r="149" spans="1:26" ht="15.75" x14ac:dyDescent="0.25">
      <c r="A149" s="2">
        <v>148</v>
      </c>
      <c r="B149" s="4" t="s">
        <v>202</v>
      </c>
      <c r="C149" s="3" t="s">
        <v>262</v>
      </c>
      <c r="D149" s="3"/>
      <c r="E149" s="3" t="s">
        <v>27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</v>
      </c>
      <c r="R149" s="3"/>
      <c r="S149" s="3"/>
      <c r="T149" s="3"/>
      <c r="U149" s="3"/>
      <c r="V149" s="2">
        <f>SUM(H149:U149)</f>
        <v>4</v>
      </c>
      <c r="W149" s="7">
        <v>14</v>
      </c>
      <c r="X149" s="3"/>
      <c r="Y149" s="3"/>
      <c r="Z149" s="3"/>
    </row>
    <row r="150" spans="1:26" ht="15.75" x14ac:dyDescent="0.25">
      <c r="A150" s="2">
        <v>149</v>
      </c>
      <c r="B150" s="4" t="s">
        <v>69</v>
      </c>
      <c r="C150" s="3" t="s">
        <v>263</v>
      </c>
      <c r="D150" s="3"/>
      <c r="E150" s="3" t="s">
        <v>27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52</v>
      </c>
      <c r="R150" s="3"/>
      <c r="S150" s="3"/>
      <c r="T150" s="3"/>
      <c r="U150" s="3"/>
      <c r="V150" s="2">
        <f>SUM(H150:U150)</f>
        <v>52</v>
      </c>
      <c r="W150" s="7">
        <v>14</v>
      </c>
      <c r="X150" s="3"/>
      <c r="Y150" s="3"/>
      <c r="Z150" s="3"/>
    </row>
    <row r="151" spans="1:26" ht="15.75" x14ac:dyDescent="0.25">
      <c r="A151" s="2">
        <v>150</v>
      </c>
      <c r="B151" s="4" t="s">
        <v>264</v>
      </c>
      <c r="C151" s="3"/>
      <c r="D151" s="3"/>
      <c r="E151" s="3" t="s">
        <v>28</v>
      </c>
      <c r="F151" s="3"/>
      <c r="G151" s="3"/>
      <c r="H151" s="3"/>
      <c r="I151" s="3"/>
      <c r="J151" s="3"/>
      <c r="K151" s="3"/>
      <c r="L151" s="3"/>
      <c r="M151" s="3">
        <v>2</v>
      </c>
      <c r="N151" s="3"/>
      <c r="O151" s="3"/>
      <c r="P151" s="3"/>
      <c r="Q151" s="3"/>
      <c r="R151" s="3"/>
      <c r="S151" s="3"/>
      <c r="T151" s="3"/>
      <c r="U151" s="3"/>
      <c r="V151" s="2">
        <f>SUM(H151:U151)</f>
        <v>2</v>
      </c>
      <c r="W151" s="7">
        <v>20</v>
      </c>
      <c r="X151" s="3"/>
      <c r="Y151" s="3"/>
      <c r="Z151" s="3"/>
    </row>
    <row r="152" spans="1:26" ht="15.75" x14ac:dyDescent="0.25">
      <c r="A152" s="2">
        <v>151</v>
      </c>
      <c r="B152" s="4" t="s">
        <v>22</v>
      </c>
      <c r="C152" s="3" t="s">
        <v>265</v>
      </c>
      <c r="D152" s="3"/>
      <c r="E152" s="3" t="s">
        <v>27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56</v>
      </c>
      <c r="R152" s="3"/>
      <c r="S152" s="3"/>
      <c r="T152" s="3"/>
      <c r="U152" s="3"/>
      <c r="V152" s="2">
        <f>SUM(H152:U152)</f>
        <v>56</v>
      </c>
      <c r="W152" s="7">
        <v>14</v>
      </c>
      <c r="X152" s="3"/>
      <c r="Y152" s="3"/>
      <c r="Z152" s="3"/>
    </row>
    <row r="153" spans="1:26" ht="15.75" x14ac:dyDescent="0.25">
      <c r="A153" s="2">
        <v>152</v>
      </c>
      <c r="B153" s="4" t="s">
        <v>217</v>
      </c>
      <c r="C153" s="3" t="s">
        <v>266</v>
      </c>
      <c r="D153" s="3"/>
      <c r="E153" s="3" t="s">
        <v>28</v>
      </c>
      <c r="F153" s="3"/>
      <c r="G153" s="3"/>
      <c r="H153" s="3"/>
      <c r="I153" s="3"/>
      <c r="J153" s="3"/>
      <c r="K153" s="3"/>
      <c r="L153" s="3"/>
      <c r="M153" s="3"/>
      <c r="N153" s="3"/>
      <c r="O153" s="3">
        <v>12.5</v>
      </c>
      <c r="P153" s="3"/>
      <c r="Q153" s="3"/>
      <c r="R153" s="3"/>
      <c r="S153" s="3"/>
      <c r="T153" s="3"/>
      <c r="U153" s="3"/>
      <c r="V153" s="2">
        <f>SUM(H153:U153)</f>
        <v>12.5</v>
      </c>
      <c r="W153" s="7">
        <v>17</v>
      </c>
      <c r="X153" s="3"/>
      <c r="Y153" s="3"/>
      <c r="Z153" s="3"/>
    </row>
    <row r="154" spans="1:26" ht="15.75" x14ac:dyDescent="0.25">
      <c r="A154" s="2">
        <v>153</v>
      </c>
      <c r="B154" s="4" t="s">
        <v>267</v>
      </c>
      <c r="C154" s="3" t="s">
        <v>268</v>
      </c>
      <c r="D154" s="3"/>
      <c r="E154" s="3" t="s">
        <v>28</v>
      </c>
      <c r="F154" s="3"/>
      <c r="G154" s="3"/>
      <c r="H154" s="3"/>
      <c r="I154" s="3"/>
      <c r="J154" s="3"/>
      <c r="K154" s="3"/>
      <c r="L154" s="3"/>
      <c r="M154" s="3"/>
      <c r="N154" s="3"/>
      <c r="O154" s="3">
        <v>27</v>
      </c>
      <c r="P154" s="3"/>
      <c r="Q154" s="3"/>
      <c r="R154" s="3"/>
      <c r="S154" s="3"/>
      <c r="T154" s="3"/>
      <c r="U154" s="3"/>
      <c r="V154" s="2">
        <f>SUM(H154:U154)</f>
        <v>27</v>
      </c>
      <c r="W154" s="7">
        <v>17</v>
      </c>
      <c r="X154" s="3"/>
      <c r="Y154" s="3"/>
      <c r="Z154" s="3"/>
    </row>
    <row r="155" spans="1:26" ht="15.75" x14ac:dyDescent="0.25">
      <c r="A155" s="2">
        <v>154</v>
      </c>
      <c r="B155" s="4" t="s">
        <v>17</v>
      </c>
      <c r="C155" s="3" t="s">
        <v>269</v>
      </c>
      <c r="D155" s="3"/>
      <c r="E155" s="3" t="s">
        <v>27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>
        <v>59</v>
      </c>
      <c r="R155" s="3"/>
      <c r="S155" s="3"/>
      <c r="T155" s="3"/>
      <c r="U155" s="3"/>
      <c r="V155" s="2">
        <f>SUM(H155:U155)</f>
        <v>59</v>
      </c>
      <c r="W155" s="7">
        <v>14</v>
      </c>
      <c r="X155" s="3"/>
      <c r="Y155" s="3"/>
      <c r="Z155" s="3"/>
    </row>
    <row r="156" spans="1:26" ht="15.75" x14ac:dyDescent="0.25">
      <c r="A156" s="2">
        <v>155</v>
      </c>
      <c r="B156" s="4" t="s">
        <v>35</v>
      </c>
      <c r="C156" s="3" t="s">
        <v>270</v>
      </c>
      <c r="D156" s="3"/>
      <c r="E156" s="3" t="s">
        <v>27</v>
      </c>
      <c r="F156" s="3"/>
      <c r="G156" s="3"/>
      <c r="H156" s="3"/>
      <c r="I156" s="3"/>
      <c r="J156" s="3"/>
      <c r="K156" s="3"/>
      <c r="L156" s="3"/>
      <c r="M156" s="3">
        <v>2</v>
      </c>
      <c r="N156" s="3">
        <v>34</v>
      </c>
      <c r="O156" s="3"/>
      <c r="P156" s="3"/>
      <c r="Q156" s="3"/>
      <c r="R156" s="3"/>
      <c r="S156" s="3"/>
      <c r="T156" s="3"/>
      <c r="U156" s="3"/>
      <c r="V156" s="2">
        <f>SUM(H156:U156)</f>
        <v>36</v>
      </c>
      <c r="W156" s="7">
        <f>((2*20)+(34*18))/36</f>
        <v>18.111111111111111</v>
      </c>
      <c r="X156" s="3"/>
      <c r="Y156" s="3"/>
      <c r="Z156" s="3"/>
    </row>
    <row r="157" spans="1:26" ht="15.75" x14ac:dyDescent="0.25">
      <c r="A157" s="2">
        <v>156</v>
      </c>
      <c r="B157" s="4" t="s">
        <v>271</v>
      </c>
      <c r="C157" s="3"/>
      <c r="D157" s="3"/>
      <c r="E157" s="3" t="s">
        <v>232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>
        <v>58</v>
      </c>
      <c r="R157" s="3"/>
      <c r="S157" s="3"/>
      <c r="T157" s="3"/>
      <c r="U157" s="3"/>
      <c r="V157" s="2">
        <f>SUM(H157:U157)</f>
        <v>58</v>
      </c>
      <c r="W157" s="7">
        <v>14</v>
      </c>
      <c r="X157" s="3"/>
      <c r="Y157" s="3"/>
      <c r="Z157" s="3"/>
    </row>
    <row r="158" spans="1:26" ht="15.75" x14ac:dyDescent="0.25">
      <c r="A158" s="2">
        <v>157</v>
      </c>
      <c r="B158" s="4" t="s">
        <v>272</v>
      </c>
      <c r="C158" s="3" t="s">
        <v>273</v>
      </c>
      <c r="D158" s="3"/>
      <c r="E158" s="3" t="s">
        <v>27</v>
      </c>
      <c r="F158" s="3"/>
      <c r="G158" s="3"/>
      <c r="H158" s="3"/>
      <c r="I158" s="3"/>
      <c r="J158" s="3"/>
      <c r="K158" s="3"/>
      <c r="L158" s="3"/>
      <c r="M158" s="3">
        <v>2</v>
      </c>
      <c r="N158" s="3"/>
      <c r="O158" s="3"/>
      <c r="P158" s="3"/>
      <c r="Q158" s="3"/>
      <c r="R158" s="3"/>
      <c r="S158" s="3"/>
      <c r="T158" s="3"/>
      <c r="U158" s="3"/>
      <c r="V158" s="2">
        <f>SUM(H158:U158)</f>
        <v>2</v>
      </c>
      <c r="W158" s="7">
        <v>20</v>
      </c>
      <c r="X158" s="3"/>
      <c r="Y158" s="3"/>
      <c r="Z158" s="3"/>
    </row>
    <row r="159" spans="1:26" ht="15.75" x14ac:dyDescent="0.25">
      <c r="A159" s="2">
        <v>158</v>
      </c>
      <c r="B159" s="4" t="s">
        <v>274</v>
      </c>
      <c r="C159" s="3" t="s">
        <v>273</v>
      </c>
      <c r="D159" s="3" t="s">
        <v>275</v>
      </c>
      <c r="E159" s="3" t="s">
        <v>27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>
        <v>3</v>
      </c>
      <c r="T159" s="3"/>
      <c r="U159" s="3"/>
      <c r="V159" s="2">
        <f>SUM(H159:U159)</f>
        <v>3</v>
      </c>
      <c r="W159" s="7">
        <v>11</v>
      </c>
      <c r="X159" s="3"/>
      <c r="Y159" s="3"/>
      <c r="Z159" s="3"/>
    </row>
    <row r="160" spans="1:26" ht="15.75" x14ac:dyDescent="0.25">
      <c r="A160" s="2">
        <v>159</v>
      </c>
      <c r="B160" s="4" t="s">
        <v>276</v>
      </c>
      <c r="C160" s="3"/>
      <c r="D160" s="3"/>
      <c r="E160" s="3" t="s">
        <v>27</v>
      </c>
      <c r="F160" s="3"/>
      <c r="G160" s="3"/>
      <c r="H160" s="3"/>
      <c r="I160" s="3"/>
      <c r="J160" s="3"/>
      <c r="K160" s="3"/>
      <c r="L160" s="3"/>
      <c r="M160" s="3">
        <v>2</v>
      </c>
      <c r="N160" s="3"/>
      <c r="O160" s="3"/>
      <c r="P160" s="3"/>
      <c r="Q160" s="3"/>
      <c r="R160" s="3"/>
      <c r="S160" s="3"/>
      <c r="T160" s="3"/>
      <c r="U160" s="3"/>
      <c r="V160" s="2">
        <f>SUM(H160:U160)</f>
        <v>2</v>
      </c>
      <c r="W160" s="7">
        <v>20</v>
      </c>
      <c r="X160" s="3"/>
      <c r="Y160" s="3"/>
      <c r="Z160" s="3"/>
    </row>
    <row r="161" spans="1:26" ht="15.75" x14ac:dyDescent="0.25">
      <c r="A161" s="2">
        <v>160</v>
      </c>
      <c r="B161" s="4" t="s">
        <v>276</v>
      </c>
      <c r="C161" s="3"/>
      <c r="D161" s="3" t="s">
        <v>275</v>
      </c>
      <c r="E161" s="3" t="s">
        <v>27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>
        <v>3</v>
      </c>
      <c r="T161" s="3"/>
      <c r="U161" s="3"/>
      <c r="V161" s="2">
        <f>SUM(H161:U161)</f>
        <v>3</v>
      </c>
      <c r="W161" s="7">
        <v>11</v>
      </c>
      <c r="X161" s="3"/>
      <c r="Y161" s="3"/>
      <c r="Z161" s="3"/>
    </row>
    <row r="162" spans="1:26" ht="15.75" x14ac:dyDescent="0.25">
      <c r="A162" s="2">
        <v>161</v>
      </c>
      <c r="B162" s="4" t="s">
        <v>235</v>
      </c>
      <c r="C162" s="3" t="s">
        <v>277</v>
      </c>
      <c r="D162" s="3"/>
      <c r="E162" s="3" t="s">
        <v>27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>
        <v>2</v>
      </c>
      <c r="R162" s="3"/>
      <c r="S162" s="3"/>
      <c r="T162" s="3"/>
      <c r="U162" s="3"/>
      <c r="V162" s="2">
        <f>SUM(H162:U162)</f>
        <v>2</v>
      </c>
      <c r="W162" s="7">
        <v>14</v>
      </c>
      <c r="X162" s="3"/>
      <c r="Y162" s="3"/>
      <c r="Z162" s="3"/>
    </row>
    <row r="163" spans="1:26" ht="15.75" x14ac:dyDescent="0.25">
      <c r="A163" s="2">
        <v>162</v>
      </c>
      <c r="B163" s="4" t="s">
        <v>278</v>
      </c>
      <c r="C163" s="3" t="s">
        <v>279</v>
      </c>
      <c r="D163" s="3"/>
      <c r="E163" s="3" t="s">
        <v>27</v>
      </c>
      <c r="F163" s="3"/>
      <c r="G163" s="3"/>
      <c r="H163" s="3"/>
      <c r="I163" s="3"/>
      <c r="J163" s="3"/>
      <c r="K163" s="3"/>
      <c r="L163" s="3"/>
      <c r="M163" s="3">
        <v>28</v>
      </c>
      <c r="N163" s="3"/>
      <c r="O163" s="3"/>
      <c r="P163" s="3"/>
      <c r="Q163" s="3"/>
      <c r="R163" s="3"/>
      <c r="S163" s="3"/>
      <c r="T163" s="3"/>
      <c r="U163" s="3"/>
      <c r="V163" s="2">
        <f>SUM(H163:U163)</f>
        <v>28</v>
      </c>
      <c r="W163" s="7">
        <v>20</v>
      </c>
      <c r="X163" s="3"/>
      <c r="Y163" s="3"/>
      <c r="Z163" s="3"/>
    </row>
    <row r="164" spans="1:26" ht="15.75" x14ac:dyDescent="0.25">
      <c r="A164" s="2">
        <v>163</v>
      </c>
      <c r="B164" s="4" t="s">
        <v>280</v>
      </c>
      <c r="C164" s="3" t="s">
        <v>281</v>
      </c>
      <c r="D164" s="3"/>
      <c r="E164" s="3" t="s">
        <v>27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>
        <v>6</v>
      </c>
      <c r="R164" s="3"/>
      <c r="S164" s="3"/>
      <c r="T164" s="3"/>
      <c r="U164" s="3"/>
      <c r="V164" s="2">
        <f>SUM(H164:U164)</f>
        <v>6</v>
      </c>
      <c r="W164" s="7">
        <v>14</v>
      </c>
      <c r="X164" s="3"/>
      <c r="Y164" s="3"/>
      <c r="Z164" s="3"/>
    </row>
    <row r="165" spans="1:26" ht="15.75" x14ac:dyDescent="0.25">
      <c r="A165" s="2">
        <v>164</v>
      </c>
      <c r="B165" s="4" t="s">
        <v>282</v>
      </c>
      <c r="C165" s="3" t="s">
        <v>283</v>
      </c>
      <c r="D165" s="3"/>
      <c r="E165" s="3" t="s">
        <v>27</v>
      </c>
      <c r="F165" s="3"/>
      <c r="G165" s="3"/>
      <c r="H165" s="3"/>
      <c r="I165" s="3"/>
      <c r="J165" s="3"/>
      <c r="K165" s="3"/>
      <c r="L165" s="3"/>
      <c r="M165" s="3">
        <v>59</v>
      </c>
      <c r="N165" s="3"/>
      <c r="O165" s="3"/>
      <c r="P165" s="3"/>
      <c r="Q165" s="3"/>
      <c r="R165" s="3"/>
      <c r="S165" s="3"/>
      <c r="T165" s="3"/>
      <c r="U165" s="3"/>
      <c r="V165" s="2">
        <f>SUM(H165:U165)</f>
        <v>59</v>
      </c>
      <c r="W165" s="7">
        <v>20</v>
      </c>
      <c r="X165" s="3"/>
      <c r="Y165" s="3"/>
      <c r="Z165" s="3"/>
    </row>
    <row r="166" spans="1:26" ht="15.75" x14ac:dyDescent="0.25">
      <c r="A166" s="2">
        <v>165</v>
      </c>
      <c r="B166" s="4" t="s">
        <v>284</v>
      </c>
      <c r="C166" s="3"/>
      <c r="D166" s="3"/>
      <c r="E166" s="3" t="s">
        <v>27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v>2</v>
      </c>
      <c r="Q166" s="3"/>
      <c r="R166" s="3"/>
      <c r="S166" s="3"/>
      <c r="T166" s="3"/>
      <c r="U166" s="3"/>
      <c r="V166" s="2">
        <f>SUM(H166:U166)</f>
        <v>2</v>
      </c>
      <c r="W166" s="7">
        <v>16</v>
      </c>
      <c r="X166" s="3"/>
      <c r="Y166" s="3"/>
      <c r="Z166" s="3"/>
    </row>
    <row r="167" spans="1:26" ht="15.75" x14ac:dyDescent="0.25">
      <c r="A167" s="2">
        <v>166</v>
      </c>
      <c r="B167" s="4" t="s">
        <v>285</v>
      </c>
      <c r="C167" s="3" t="s">
        <v>286</v>
      </c>
      <c r="D167" s="3"/>
      <c r="E167" s="3" t="s">
        <v>28</v>
      </c>
      <c r="F167" s="3"/>
      <c r="G167" s="3"/>
      <c r="H167" s="3"/>
      <c r="I167" s="3"/>
      <c r="J167" s="3"/>
      <c r="K167" s="3"/>
      <c r="L167" s="3"/>
      <c r="M167" s="3">
        <v>70</v>
      </c>
      <c r="N167" s="3"/>
      <c r="O167" s="3"/>
      <c r="P167" s="3"/>
      <c r="Q167" s="3"/>
      <c r="R167" s="3"/>
      <c r="S167" s="3"/>
      <c r="T167" s="3"/>
      <c r="U167" s="3"/>
      <c r="V167" s="2">
        <f>SUM(H167:U167)</f>
        <v>70</v>
      </c>
      <c r="W167" s="7">
        <v>20</v>
      </c>
      <c r="X167" s="3"/>
      <c r="Y167" s="3"/>
      <c r="Z167" s="3"/>
    </row>
    <row r="168" spans="1:26" ht="15.75" x14ac:dyDescent="0.25">
      <c r="A168" s="2">
        <v>167</v>
      </c>
      <c r="B168" s="4" t="s">
        <v>287</v>
      </c>
      <c r="C168" s="3"/>
      <c r="D168" s="3"/>
      <c r="E168" s="3" t="s">
        <v>28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>
        <v>23</v>
      </c>
      <c r="S168" s="3"/>
      <c r="T168" s="3"/>
      <c r="U168" s="3"/>
      <c r="V168" s="2">
        <f>SUM(H168:U168)</f>
        <v>23</v>
      </c>
      <c r="W168" s="7">
        <v>12</v>
      </c>
      <c r="X168" s="3"/>
      <c r="Y168" s="3"/>
      <c r="Z168" s="3"/>
    </row>
    <row r="169" spans="1:26" ht="15.75" x14ac:dyDescent="0.25">
      <c r="A169" s="2">
        <v>168</v>
      </c>
      <c r="B169" s="4" t="s">
        <v>132</v>
      </c>
      <c r="C169" s="3" t="s">
        <v>288</v>
      </c>
      <c r="D169" s="3"/>
      <c r="E169" s="3" t="s">
        <v>28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>
        <v>65</v>
      </c>
      <c r="S169" s="3"/>
      <c r="T169" s="3"/>
      <c r="U169" s="3"/>
      <c r="V169" s="2">
        <f>SUM(H169:U169)</f>
        <v>65</v>
      </c>
      <c r="W169" s="7">
        <v>12</v>
      </c>
      <c r="X169" s="3"/>
      <c r="Y169" s="3"/>
      <c r="Z169" s="3"/>
    </row>
    <row r="170" spans="1:26" ht="15.75" x14ac:dyDescent="0.25">
      <c r="A170" s="2">
        <v>169</v>
      </c>
      <c r="B170" s="4" t="s">
        <v>123</v>
      </c>
      <c r="C170" s="3" t="s">
        <v>289</v>
      </c>
      <c r="D170" s="3"/>
      <c r="E170" s="3" t="s">
        <v>28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>
        <v>70</v>
      </c>
      <c r="S170" s="3"/>
      <c r="T170" s="3"/>
      <c r="U170" s="3"/>
      <c r="V170" s="2">
        <f>SUM(H170:U170)</f>
        <v>70</v>
      </c>
      <c r="W170" s="7">
        <v>12</v>
      </c>
      <c r="X170" s="3"/>
      <c r="Y170" s="3"/>
      <c r="Z170" s="3"/>
    </row>
    <row r="171" spans="1:26" ht="15.75" x14ac:dyDescent="0.25">
      <c r="A171" s="2">
        <v>170</v>
      </c>
      <c r="B171" s="4" t="s">
        <v>74</v>
      </c>
      <c r="C171" s="3" t="s">
        <v>290</v>
      </c>
      <c r="D171" s="3"/>
      <c r="E171" s="3" t="s">
        <v>27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>
        <v>43</v>
      </c>
      <c r="R171" s="3"/>
      <c r="S171" s="3"/>
      <c r="T171" s="3"/>
      <c r="U171" s="3"/>
      <c r="V171" s="2">
        <f>SUM(H171:U171)</f>
        <v>43</v>
      </c>
      <c r="W171" s="7">
        <v>14</v>
      </c>
      <c r="X171" s="3"/>
      <c r="Y171" s="3"/>
      <c r="Z171" s="3"/>
    </row>
    <row r="172" spans="1:26" ht="15.75" x14ac:dyDescent="0.25">
      <c r="A172" s="2">
        <v>171</v>
      </c>
      <c r="B172" s="4" t="s">
        <v>291</v>
      </c>
      <c r="C172" s="3" t="s">
        <v>19</v>
      </c>
      <c r="D172" s="3"/>
      <c r="E172" s="3" t="s">
        <v>232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>
        <v>72</v>
      </c>
      <c r="R172" s="3"/>
      <c r="S172" s="3"/>
      <c r="T172" s="3"/>
      <c r="U172" s="3"/>
      <c r="V172" s="2">
        <f>SUM(H172:U172)</f>
        <v>72</v>
      </c>
      <c r="W172" s="7">
        <v>14</v>
      </c>
      <c r="X172" s="3"/>
      <c r="Y172" s="3"/>
      <c r="Z172" s="3"/>
    </row>
    <row r="173" spans="1:26" ht="15.75" x14ac:dyDescent="0.25">
      <c r="A173" s="2">
        <v>172</v>
      </c>
      <c r="B173" s="4" t="s">
        <v>291</v>
      </c>
      <c r="C173" s="3"/>
      <c r="D173" s="3" t="s">
        <v>292</v>
      </c>
      <c r="E173" s="3" t="s">
        <v>27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>
        <v>72</v>
      </c>
      <c r="T173" s="3"/>
      <c r="U173" s="3"/>
      <c r="V173" s="2">
        <f>SUM(H173:U173)</f>
        <v>72</v>
      </c>
      <c r="W173" s="7">
        <v>11</v>
      </c>
      <c r="X173" s="3"/>
      <c r="Y173" s="3"/>
      <c r="Z173" s="3"/>
    </row>
    <row r="174" spans="1:26" ht="15.75" x14ac:dyDescent="0.25">
      <c r="A174" s="2">
        <v>173</v>
      </c>
      <c r="B174" s="4" t="s">
        <v>293</v>
      </c>
      <c r="C174" s="3" t="s">
        <v>294</v>
      </c>
      <c r="D174" s="3"/>
      <c r="E174" s="3" t="s">
        <v>28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v>22</v>
      </c>
      <c r="Q174" s="3"/>
      <c r="R174" s="3"/>
      <c r="S174" s="3"/>
      <c r="T174" s="3"/>
      <c r="U174" s="3"/>
      <c r="V174" s="2">
        <f>SUM(H174:U174)</f>
        <v>22</v>
      </c>
      <c r="W174" s="7">
        <v>16</v>
      </c>
      <c r="X174" s="3"/>
      <c r="Y174" s="3"/>
      <c r="Z174" s="3"/>
    </row>
    <row r="175" spans="1:26" ht="15.75" x14ac:dyDescent="0.25">
      <c r="A175" s="2">
        <v>174</v>
      </c>
      <c r="B175" s="4" t="s">
        <v>295</v>
      </c>
      <c r="C175" s="3" t="s">
        <v>296</v>
      </c>
      <c r="D175" s="3"/>
      <c r="E175" s="3" t="s">
        <v>27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v>9</v>
      </c>
      <c r="Q175" s="3"/>
      <c r="R175" s="3"/>
      <c r="S175" s="3"/>
      <c r="T175" s="3"/>
      <c r="U175" s="3"/>
      <c r="V175" s="2">
        <f>SUM(H175:U175)</f>
        <v>9</v>
      </c>
      <c r="W175" s="7">
        <v>16</v>
      </c>
      <c r="X175" s="3"/>
      <c r="Y175" s="3"/>
      <c r="Z175" s="3"/>
    </row>
    <row r="176" spans="1:26" ht="15.75" x14ac:dyDescent="0.25">
      <c r="A176" s="2">
        <v>175</v>
      </c>
      <c r="B176" s="4" t="s">
        <v>280</v>
      </c>
      <c r="C176" s="3" t="s">
        <v>297</v>
      </c>
      <c r="D176" s="3"/>
      <c r="E176" s="3" t="s">
        <v>27</v>
      </c>
      <c r="F176" s="3"/>
      <c r="G176" s="3"/>
      <c r="H176" s="3"/>
      <c r="I176" s="3"/>
      <c r="J176" s="3"/>
      <c r="K176" s="3"/>
      <c r="L176" s="3"/>
      <c r="M176" s="3"/>
      <c r="N176" s="3">
        <v>3.5</v>
      </c>
      <c r="O176" s="3"/>
      <c r="P176" s="3"/>
      <c r="Q176" s="3"/>
      <c r="R176" s="3"/>
      <c r="S176" s="3"/>
      <c r="T176" s="3"/>
      <c r="U176" s="3"/>
      <c r="V176" s="2">
        <f>SUM(H176:U176)</f>
        <v>3.5</v>
      </c>
      <c r="W176" s="7">
        <v>18</v>
      </c>
      <c r="X176" s="3"/>
      <c r="Y176" s="3"/>
      <c r="Z176" s="3"/>
    </row>
    <row r="177" spans="2:2" ht="15.75" x14ac:dyDescent="0.25">
      <c r="B177" s="1"/>
    </row>
  </sheetData>
  <autoFilter ref="A1:Z176" xr:uid="{D0DBF254-95FD-4BDC-BA0F-D3C01770FACE}"/>
  <sortState xmlns:xlrd2="http://schemas.microsoft.com/office/spreadsheetml/2017/richdata2" ref="A2:Z176">
    <sortCondition descending="1" ref="W2:W17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Grimm</dc:creator>
  <cp:lastModifiedBy>Jessica Grimm</cp:lastModifiedBy>
  <dcterms:created xsi:type="dcterms:W3CDTF">2021-12-20T15:07:37Z</dcterms:created>
  <dcterms:modified xsi:type="dcterms:W3CDTF">2022-01-22T10:43:25Z</dcterms:modified>
</cp:coreProperties>
</file>